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mp-Distribution Plans and Matrixes\2023\Appendices\"/>
    </mc:Choice>
  </mc:AlternateContent>
  <xr:revisionPtr revIDLastSave="0" documentId="13_ncr:1_{604D65DC-79F5-46F9-ADF1-D02F4E73B20E}" xr6:coauthVersionLast="47" xr6:coauthVersionMax="47" xr10:uidLastSave="{00000000-0000-0000-0000-000000000000}"/>
  <bookViews>
    <workbookView xWindow="-120" yWindow="-120" windowWidth="29040" windowHeight="15840" activeTab="1" xr2:uid="{3E088338-0261-4E22-9F45-814870F34149}"/>
  </bookViews>
  <sheets>
    <sheet name="Data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2" i="1"/>
  <c r="Z4" i="1"/>
  <c r="Z3" i="1"/>
  <c r="Z2" i="1"/>
  <c r="X3" i="1"/>
  <c r="X4" i="1"/>
  <c r="X2" i="1"/>
  <c r="W3" i="1"/>
  <c r="W4" i="1"/>
  <c r="W5" i="1"/>
  <c r="X5" i="1" s="1"/>
  <c r="W2" i="1"/>
  <c r="V3" i="1"/>
  <c r="V4" i="1"/>
  <c r="V5" i="1"/>
  <c r="V2" i="1"/>
  <c r="Q3" i="1"/>
  <c r="Q4" i="1"/>
  <c r="Q5" i="1"/>
  <c r="S5" i="1" s="1"/>
  <c r="T5" i="1" s="1"/>
  <c r="U5" i="1" s="1"/>
  <c r="Q2" i="1"/>
  <c r="U3" i="1"/>
  <c r="U4" i="1"/>
  <c r="U2" i="1"/>
  <c r="T3" i="1"/>
  <c r="T4" i="1"/>
  <c r="T2" i="1"/>
  <c r="O5" i="1"/>
  <c r="L5" i="1"/>
  <c r="P2" i="1"/>
  <c r="O3" i="1"/>
  <c r="O4" i="1"/>
  <c r="R4" i="1" s="1"/>
  <c r="O2" i="1"/>
  <c r="Z5" i="1" l="1"/>
  <c r="AA5" i="1" s="1"/>
  <c r="R5" i="1"/>
  <c r="R3" i="1"/>
  <c r="R2" i="1"/>
  <c r="L4" i="1"/>
  <c r="L3" i="1"/>
  <c r="L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tc={FC1E2F6E-B8C1-438A-AF8C-FA2F5375529A}</author>
  </authors>
  <commentList>
    <comment ref="K4" authorId="0" shapeId="0" xr:uid="{FC1E2F6E-B8C1-438A-AF8C-FA2F5375529A}">
      <text>
        <t>[Threaded comment]
Your version of Excel allows you to read this threaded comment; however, any edits to it will get removed if the file is opened in a newer version of Excel. Learn more: https://go.microsoft.com/fwlink/?linkid=870924
Comment:
    $5 per hour conditional merit removed</t>
      </text>
    </comment>
  </commentList>
</comments>
</file>

<file path=xl/sharedStrings.xml><?xml version="1.0" encoding="utf-8"?>
<sst xmlns="http://schemas.openxmlformats.org/spreadsheetml/2006/main" count="59" uniqueCount="48">
  <si>
    <t>Employee PCN</t>
  </si>
  <si>
    <t>Last Name</t>
  </si>
  <si>
    <t>First Name</t>
  </si>
  <si>
    <t>Class Code</t>
  </si>
  <si>
    <t>Class Title</t>
  </si>
  <si>
    <t>Pay Grade</t>
  </si>
  <si>
    <t>FY24 Policy Rate</t>
  </si>
  <si>
    <t>Current BASE Pay Rate</t>
  </si>
  <si>
    <t>Current Employee Pay Rate</t>
  </si>
  <si>
    <t>0001</t>
  </si>
  <si>
    <t>Smith</t>
  </si>
  <si>
    <t>John</t>
  </si>
  <si>
    <t>C</t>
  </si>
  <si>
    <t>add title</t>
  </si>
  <si>
    <t>J</t>
  </si>
  <si>
    <t>PS</t>
  </si>
  <si>
    <t>Current Comp-Ratio (FY24) (K/I)</t>
  </si>
  <si>
    <t>0002</t>
  </si>
  <si>
    <t>Jane</t>
  </si>
  <si>
    <t>title</t>
  </si>
  <si>
    <t>0003</t>
  </si>
  <si>
    <t xml:space="preserve">Smith </t>
  </si>
  <si>
    <t>Sarah</t>
  </si>
  <si>
    <t>O</t>
  </si>
  <si>
    <t>Pay Schedule (CR or PS)</t>
  </si>
  <si>
    <t>CR</t>
  </si>
  <si>
    <t>Eval Rating</t>
  </si>
  <si>
    <t>SS</t>
  </si>
  <si>
    <t>EX</t>
  </si>
  <si>
    <t>CEC Increase (Matrix)</t>
  </si>
  <si>
    <t>Rate after CEC Increase (N+K) (CC)</t>
  </si>
  <si>
    <t xml:space="preserve">6%  PS Adjustment IF PS (K x .06) </t>
  </si>
  <si>
    <t>Payline Adjustment if Column R is under 75% (PU or LU)</t>
  </si>
  <si>
    <t>0004</t>
  </si>
  <si>
    <t>Jack</t>
  </si>
  <si>
    <t>Title</t>
  </si>
  <si>
    <t>Final Comp-Ratio (New Base Pay)</t>
  </si>
  <si>
    <t>Rate after CEC + 6% Increase if applicable (K+N+P) (EA)</t>
  </si>
  <si>
    <t>New Base Rate after all CEC/payline increases (K+N+P+S)</t>
  </si>
  <si>
    <t>Addback Temp/Conditional Merits (J-K)</t>
  </si>
  <si>
    <t>Final New rate (T+V)</t>
  </si>
  <si>
    <t>Annual Salary</t>
  </si>
  <si>
    <t>Health Benefits</t>
  </si>
  <si>
    <t>Total Annual Cost</t>
  </si>
  <si>
    <t>Position Type C/NC</t>
  </si>
  <si>
    <t>Comp-Ratio After All CEC adjustments</t>
  </si>
  <si>
    <t>APS</t>
  </si>
  <si>
    <t>Variable Benefits (C-PS .23821) (C-CR .21741)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</si>
</sst>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9" fontId="0" fillId="0" borderId="0" xfId="0" applyNumberFormat="1" applyAlignment="1">
      <alignment wrapText="1"/>
    </xf>
    <xf numFmtId="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180975</xdr:rowOff>
    </xdr:from>
    <xdr:to>
      <xdr:col>12</xdr:col>
      <xdr:colOff>257175</xdr:colOff>
      <xdr:row>37</xdr:row>
      <xdr:rowOff>189618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483572-17FD-2F3F-5A3F-36D5EAE5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80975"/>
          <a:ext cx="7248525" cy="7057143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371475</xdr:colOff>
      <xdr:row>2</xdr:row>
      <xdr:rowOff>38100</xdr:rowOff>
    </xdr:from>
    <xdr:to>
      <xdr:col>28</xdr:col>
      <xdr:colOff>170256</xdr:colOff>
      <xdr:row>28</xdr:row>
      <xdr:rowOff>151767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9AD80D-941E-0517-529C-A3BF608B9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6675" y="419100"/>
          <a:ext cx="9552381" cy="506666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sty Lawrence" id="{BB2874FF-3EE6-49DC-801B-3077DDBF3D7D}" userId="S::mlawrence@ics.idaho.gov::c0dfad1e-eef7-45d8-8a31-77550365d1f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" dT="2023-03-10T18:04:14.15" personId="{BB2874FF-3EE6-49DC-801B-3077DDBF3D7D}" id="{FC1E2F6E-B8C1-438A-AF8C-FA2F5375529A}">
    <text>$5 per hour conditional merit removed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B3F7-429E-43CC-86F5-6AA43BF16FFE}">
  <dimension ref="A1:AA5"/>
  <sheetViews>
    <sheetView topLeftCell="F1" workbookViewId="0">
      <selection activeCell="Z4" sqref="Z4"/>
    </sheetView>
  </sheetViews>
  <sheetFormatPr defaultRowHeight="15" x14ac:dyDescent="0.25"/>
  <cols>
    <col min="1" max="1" width="12.7109375" style="2" customWidth="1"/>
    <col min="2" max="2" width="11.140625" customWidth="1"/>
    <col min="3" max="3" width="9.7109375" customWidth="1"/>
    <col min="6" max="6" width="27" customWidth="1"/>
    <col min="9" max="9" width="9.140625" style="4"/>
    <col min="10" max="10" width="10.42578125" style="4" customWidth="1"/>
    <col min="11" max="11" width="9.140625" style="4"/>
    <col min="12" max="12" width="9.140625" style="6"/>
    <col min="15" max="15" width="9.140625" style="10"/>
    <col min="16" max="16" width="12" customWidth="1"/>
    <col min="17" max="17" width="10.5703125" style="10" customWidth="1"/>
    <col min="18" max="18" width="13.85546875" style="6" customWidth="1"/>
    <col min="19" max="19" width="12.42578125" customWidth="1"/>
    <col min="20" max="20" width="11.5703125" style="10" customWidth="1"/>
    <col min="21" max="21" width="9.140625" style="6"/>
    <col min="22" max="22" width="16.85546875" customWidth="1"/>
    <col min="23" max="23" width="9.140625" style="10"/>
    <col min="24" max="24" width="12.140625" customWidth="1"/>
    <col min="25" max="25" width="11.5703125" customWidth="1"/>
    <col min="26" max="26" width="14" customWidth="1"/>
    <col min="27" max="27" width="11.85546875" customWidth="1"/>
  </cols>
  <sheetData>
    <row r="1" spans="1:27" s="1" customFormat="1" ht="90" x14ac:dyDescent="0.25">
      <c r="A1" s="7" t="s">
        <v>0</v>
      </c>
      <c r="B1" s="1" t="s">
        <v>1</v>
      </c>
      <c r="C1" s="1" t="s">
        <v>2</v>
      </c>
      <c r="D1" s="1" t="s">
        <v>44</v>
      </c>
      <c r="E1" s="1" t="s">
        <v>3</v>
      </c>
      <c r="F1" s="1" t="s">
        <v>4</v>
      </c>
      <c r="G1" s="1" t="s">
        <v>5</v>
      </c>
      <c r="H1" s="1" t="s">
        <v>24</v>
      </c>
      <c r="I1" s="3" t="s">
        <v>6</v>
      </c>
      <c r="J1" s="3" t="s">
        <v>8</v>
      </c>
      <c r="K1" s="3" t="s">
        <v>7</v>
      </c>
      <c r="L1" s="5" t="s">
        <v>16</v>
      </c>
      <c r="M1" s="1" t="s">
        <v>26</v>
      </c>
      <c r="N1" s="1" t="s">
        <v>29</v>
      </c>
      <c r="O1" s="8" t="s">
        <v>30</v>
      </c>
      <c r="P1" s="1" t="s">
        <v>31</v>
      </c>
      <c r="Q1" s="8" t="s">
        <v>37</v>
      </c>
      <c r="R1" s="5" t="s">
        <v>45</v>
      </c>
      <c r="S1" s="1" t="s">
        <v>32</v>
      </c>
      <c r="T1" s="8" t="s">
        <v>38</v>
      </c>
      <c r="U1" s="5" t="s">
        <v>36</v>
      </c>
      <c r="V1" s="1" t="s">
        <v>39</v>
      </c>
      <c r="W1" s="11" t="s">
        <v>40</v>
      </c>
      <c r="X1" s="1" t="s">
        <v>41</v>
      </c>
      <c r="Y1" s="1" t="s">
        <v>42</v>
      </c>
      <c r="Z1" s="1" t="s">
        <v>47</v>
      </c>
      <c r="AA1" s="1" t="s">
        <v>43</v>
      </c>
    </row>
    <row r="2" spans="1:27" x14ac:dyDescent="0.25">
      <c r="A2" s="2" t="s">
        <v>9</v>
      </c>
      <c r="B2" s="2" t="s">
        <v>10</v>
      </c>
      <c r="C2" s="2" t="s">
        <v>11</v>
      </c>
      <c r="D2" s="2" t="s">
        <v>12</v>
      </c>
      <c r="E2">
        <v>12345</v>
      </c>
      <c r="F2" s="2" t="s">
        <v>13</v>
      </c>
      <c r="G2" s="2" t="s">
        <v>14</v>
      </c>
      <c r="H2" s="2" t="s">
        <v>15</v>
      </c>
      <c r="I2" s="4">
        <v>28.7</v>
      </c>
      <c r="J2" s="4">
        <v>20.5</v>
      </c>
      <c r="K2" s="4">
        <v>20.5</v>
      </c>
      <c r="L2" s="6">
        <f>K2/I2</f>
        <v>0.7142857142857143</v>
      </c>
      <c r="M2" t="s">
        <v>27</v>
      </c>
      <c r="N2" s="4">
        <v>1.2</v>
      </c>
      <c r="O2" s="9">
        <f>N2+K2</f>
        <v>21.7</v>
      </c>
      <c r="P2" s="4">
        <f>K2*0.06</f>
        <v>1.23</v>
      </c>
      <c r="Q2" s="9">
        <f>K2+N2+P2</f>
        <v>22.93</v>
      </c>
      <c r="R2" s="6">
        <f>Q2/I2</f>
        <v>0.79895470383275258</v>
      </c>
      <c r="S2">
        <v>0</v>
      </c>
      <c r="T2" s="9">
        <f>K2+N2+P2+S2</f>
        <v>22.93</v>
      </c>
      <c r="U2" s="6">
        <f>T2/I2</f>
        <v>0.79895470383275258</v>
      </c>
      <c r="V2" s="4">
        <f>J2-K2</f>
        <v>0</v>
      </c>
      <c r="W2" s="12">
        <f>T2+V2</f>
        <v>22.93</v>
      </c>
      <c r="X2" s="4">
        <f>W2*2080</f>
        <v>47694.400000000001</v>
      </c>
      <c r="Y2">
        <v>13750</v>
      </c>
      <c r="Z2" s="4">
        <f>X2*0.23821</f>
        <v>11361.283024</v>
      </c>
      <c r="AA2" s="4">
        <f>X2+Y2+Z2</f>
        <v>72805.683023999998</v>
      </c>
    </row>
    <row r="3" spans="1:27" x14ac:dyDescent="0.25">
      <c r="A3" s="2" t="s">
        <v>17</v>
      </c>
      <c r="B3" t="s">
        <v>10</v>
      </c>
      <c r="C3" t="s">
        <v>18</v>
      </c>
      <c r="D3" t="s">
        <v>12</v>
      </c>
      <c r="E3">
        <v>12346</v>
      </c>
      <c r="F3" t="s">
        <v>19</v>
      </c>
      <c r="G3" t="s">
        <v>14</v>
      </c>
      <c r="H3" t="s">
        <v>25</v>
      </c>
      <c r="I3" s="4">
        <v>26.25</v>
      </c>
      <c r="J3" s="4">
        <v>22</v>
      </c>
      <c r="K3" s="4">
        <v>22</v>
      </c>
      <c r="L3" s="6">
        <f>K3/I3</f>
        <v>0.83809523809523812</v>
      </c>
      <c r="M3" t="s">
        <v>46</v>
      </c>
      <c r="N3" s="4">
        <v>1</v>
      </c>
      <c r="O3" s="9">
        <f t="shared" ref="O3:O5" si="0">N3+K3</f>
        <v>23</v>
      </c>
      <c r="P3">
        <v>0</v>
      </c>
      <c r="Q3" s="9">
        <f t="shared" ref="Q3:Q5" si="1">K3+N3+P3</f>
        <v>23</v>
      </c>
      <c r="R3" s="6">
        <f t="shared" ref="R3:R5" si="2">Q3/I3</f>
        <v>0.87619047619047619</v>
      </c>
      <c r="S3">
        <v>0</v>
      </c>
      <c r="T3" s="9">
        <f t="shared" ref="T3:T5" si="3">K3+N3+P3+S3</f>
        <v>23</v>
      </c>
      <c r="U3" s="6">
        <f t="shared" ref="U3:U5" si="4">T3/I3</f>
        <v>0.87619047619047619</v>
      </c>
      <c r="V3" s="4">
        <f t="shared" ref="V3:V5" si="5">J3-K3</f>
        <v>0</v>
      </c>
      <c r="W3" s="12">
        <f t="shared" ref="W3:W5" si="6">T3+V3</f>
        <v>23</v>
      </c>
      <c r="X3" s="4">
        <f t="shared" ref="X3:X5" si="7">W3*2080</f>
        <v>47840</v>
      </c>
      <c r="Y3">
        <v>13750</v>
      </c>
      <c r="Z3" s="4">
        <f>X3*0.21741</f>
        <v>10400.894399999999</v>
      </c>
      <c r="AA3" s="4">
        <f t="shared" ref="AA3:AA5" si="8">X3+Y3+Z3</f>
        <v>71990.894400000005</v>
      </c>
    </row>
    <row r="4" spans="1:27" x14ac:dyDescent="0.25">
      <c r="A4" s="2" t="s">
        <v>20</v>
      </c>
      <c r="B4" t="s">
        <v>21</v>
      </c>
      <c r="C4" t="s">
        <v>22</v>
      </c>
      <c r="D4" t="s">
        <v>12</v>
      </c>
      <c r="E4">
        <v>12347</v>
      </c>
      <c r="F4" t="s">
        <v>19</v>
      </c>
      <c r="G4" t="s">
        <v>23</v>
      </c>
      <c r="H4" t="s">
        <v>25</v>
      </c>
      <c r="I4" s="4">
        <v>47.49</v>
      </c>
      <c r="J4" s="4">
        <v>40</v>
      </c>
      <c r="K4" s="4">
        <v>35</v>
      </c>
      <c r="L4" s="6">
        <f>K4/I4</f>
        <v>0.73699726258159615</v>
      </c>
      <c r="M4" t="s">
        <v>28</v>
      </c>
      <c r="N4" s="4">
        <v>1.3</v>
      </c>
      <c r="O4" s="9">
        <f t="shared" si="0"/>
        <v>36.299999999999997</v>
      </c>
      <c r="P4">
        <v>0</v>
      </c>
      <c r="Q4" s="9">
        <f t="shared" si="1"/>
        <v>36.299999999999997</v>
      </c>
      <c r="R4" s="6">
        <f t="shared" si="2"/>
        <v>0.76437144662034107</v>
      </c>
      <c r="S4">
        <v>0</v>
      </c>
      <c r="T4" s="9">
        <f t="shared" si="3"/>
        <v>36.299999999999997</v>
      </c>
      <c r="U4" s="6">
        <f t="shared" si="4"/>
        <v>0.76437144662034107</v>
      </c>
      <c r="V4" s="4">
        <f t="shared" si="5"/>
        <v>5</v>
      </c>
      <c r="W4" s="12">
        <f t="shared" si="6"/>
        <v>41.3</v>
      </c>
      <c r="X4" s="4">
        <f t="shared" si="7"/>
        <v>85904</v>
      </c>
      <c r="Y4">
        <v>13750</v>
      </c>
      <c r="Z4" s="4">
        <f t="shared" ref="Z4:Z5" si="9">X4*0.21741</f>
        <v>18676.388640000001</v>
      </c>
      <c r="AA4" s="4">
        <f t="shared" si="8"/>
        <v>118330.38864</v>
      </c>
    </row>
    <row r="5" spans="1:27" x14ac:dyDescent="0.25">
      <c r="A5" s="2" t="s">
        <v>33</v>
      </c>
      <c r="B5" t="s">
        <v>10</v>
      </c>
      <c r="C5" t="s">
        <v>34</v>
      </c>
      <c r="D5" t="s">
        <v>12</v>
      </c>
      <c r="E5">
        <v>12348</v>
      </c>
      <c r="F5" t="s">
        <v>35</v>
      </c>
      <c r="G5" t="s">
        <v>23</v>
      </c>
      <c r="H5" t="s">
        <v>25</v>
      </c>
      <c r="I5" s="4">
        <v>47.49</v>
      </c>
      <c r="J5" s="4">
        <v>33</v>
      </c>
      <c r="K5" s="4">
        <v>33</v>
      </c>
      <c r="L5" s="6">
        <f>K5/I5</f>
        <v>0.6948831332912192</v>
      </c>
      <c r="M5" t="s">
        <v>46</v>
      </c>
      <c r="N5" s="4">
        <v>1.25</v>
      </c>
      <c r="O5" s="9">
        <f t="shared" si="0"/>
        <v>34.25</v>
      </c>
      <c r="P5" s="4">
        <v>0</v>
      </c>
      <c r="Q5" s="9">
        <f t="shared" si="1"/>
        <v>34.25</v>
      </c>
      <c r="R5" s="6">
        <f t="shared" si="2"/>
        <v>0.72120446409770478</v>
      </c>
      <c r="S5" s="4">
        <f>((I5*0.75)-Q5)</f>
        <v>1.3674999999999997</v>
      </c>
      <c r="T5" s="9">
        <f t="shared" si="3"/>
        <v>35.6175</v>
      </c>
      <c r="U5" s="6">
        <f t="shared" si="4"/>
        <v>0.75</v>
      </c>
      <c r="V5" s="4">
        <f t="shared" si="5"/>
        <v>0</v>
      </c>
      <c r="W5" s="12">
        <f t="shared" si="6"/>
        <v>35.6175</v>
      </c>
      <c r="X5" s="4">
        <f t="shared" si="7"/>
        <v>74084.399999999994</v>
      </c>
      <c r="Y5">
        <v>13750</v>
      </c>
      <c r="Z5" s="4">
        <f t="shared" si="9"/>
        <v>16106.689403999999</v>
      </c>
      <c r="AA5" s="4">
        <f t="shared" si="8"/>
        <v>103941.089404</v>
      </c>
    </row>
  </sheetData>
  <conditionalFormatting sqref="R2:R5">
    <cfRule type="cellIs" dxfId="0" priority="1" operator="lessThan">
      <formula>0.75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BE62-F694-416F-AA00-CA206BBD30B5}">
  <dimension ref="B2:Z38"/>
  <sheetViews>
    <sheetView tabSelected="1" workbookViewId="0">
      <selection activeCell="V34" sqref="V34"/>
    </sheetView>
  </sheetViews>
  <sheetFormatPr defaultRowHeight="15" x14ac:dyDescent="0.25"/>
  <sheetData>
    <row r="2" spans="2:26" ht="1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2:26" ht="1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2:26" ht="1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26" ht="15" customHeight="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2:26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26" ht="1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2:26" ht="1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2:26" ht="15" customHeight="1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2:26" ht="15" customHeight="1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2:26" ht="15" customHeight="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2:26" ht="15" customHeigh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2:26" ht="15" customHeigh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2:26" ht="1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2:26" ht="15" customHeight="1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2:26" ht="15" customHeight="1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2:26" ht="15" customHeigh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5" customHeight="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5" customHeight="1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2:26" ht="15" customHeight="1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15" customHeight="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2:26" ht="1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2:26" ht="15" customHeight="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2:26" ht="15" customHeight="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2:26" ht="15" customHeight="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2:26" ht="15" customHeight="1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2:26" ht="1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2:26" ht="1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2:26" ht="1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2:26" ht="1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2:26" ht="1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2:26" ht="1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2:26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2:26" ht="1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2:26" ht="1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2:26" ht="1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Misty Lawrence</dc:creator>
  <cp:lastModifiedBy>Misty Lawrence</cp:lastModifiedBy>
  <dcterms:created xsi:type="dcterms:W3CDTF">2023-03-10T17:48:33Z</dcterms:created>
  <dcterms:modified xsi:type="dcterms:W3CDTF">2023-03-14T22:18:53Z</dcterms:modified>
</cp:coreProperties>
</file>