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p-Distribution Plans and Matrixes\2023\Appendices\"/>
    </mc:Choice>
  </mc:AlternateContent>
  <xr:revisionPtr revIDLastSave="0" documentId="8_{45F248AA-1A26-4C3F-B29A-48E152D1C031}" xr6:coauthVersionLast="47" xr6:coauthVersionMax="47" xr10:uidLastSave="{00000000-0000-0000-0000-000000000000}"/>
  <bookViews>
    <workbookView xWindow="28680" yWindow="-120" windowWidth="38640" windowHeight="21240" xr2:uid="{24290C0E-0457-4459-BF07-D640039EC703}"/>
  </bookViews>
  <sheets>
    <sheet name="Public Safe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20" i="1"/>
  <c r="H20" i="1"/>
  <c r="G20" i="1"/>
  <c r="F20" i="1"/>
  <c r="E20" i="1"/>
  <c r="D20" i="1"/>
  <c r="J19" i="1"/>
  <c r="H19" i="1"/>
  <c r="G19" i="1"/>
  <c r="F19" i="1"/>
  <c r="E19" i="1"/>
  <c r="B19" i="1"/>
  <c r="J18" i="1"/>
  <c r="H18" i="1"/>
  <c r="G18" i="1"/>
  <c r="F18" i="1"/>
  <c r="E18" i="1"/>
  <c r="D18" i="1"/>
  <c r="J17" i="1"/>
  <c r="H17" i="1"/>
  <c r="G17" i="1"/>
  <c r="F17" i="1"/>
  <c r="E17" i="1"/>
  <c r="D17" i="1"/>
  <c r="J16" i="1"/>
  <c r="H16" i="1"/>
  <c r="G16" i="1"/>
  <c r="F16" i="1"/>
  <c r="E16" i="1"/>
  <c r="J15" i="1"/>
  <c r="H15" i="1"/>
  <c r="G15" i="1"/>
  <c r="F15" i="1"/>
  <c r="E15" i="1"/>
  <c r="J14" i="1"/>
  <c r="H14" i="1"/>
  <c r="G14" i="1"/>
  <c r="F14" i="1"/>
  <c r="E14" i="1"/>
  <c r="J13" i="1"/>
  <c r="H13" i="1"/>
  <c r="G13" i="1"/>
  <c r="F13" i="1"/>
  <c r="E13" i="1"/>
  <c r="J12" i="1"/>
  <c r="H12" i="1"/>
  <c r="G12" i="1"/>
  <c r="F12" i="1"/>
  <c r="E12" i="1"/>
  <c r="J11" i="1"/>
  <c r="H11" i="1"/>
  <c r="G11" i="1"/>
  <c r="F11" i="1"/>
  <c r="E11" i="1"/>
  <c r="J10" i="1"/>
  <c r="H10" i="1"/>
  <c r="G10" i="1"/>
  <c r="F10" i="1"/>
  <c r="E10" i="1"/>
  <c r="J9" i="1"/>
  <c r="H9" i="1"/>
  <c r="G9" i="1"/>
  <c r="F9" i="1"/>
  <c r="E9" i="1"/>
  <c r="J8" i="1"/>
  <c r="H8" i="1"/>
  <c r="G8" i="1"/>
  <c r="F8" i="1"/>
  <c r="E8" i="1"/>
  <c r="J7" i="1"/>
  <c r="H7" i="1"/>
  <c r="G7" i="1"/>
  <c r="F7" i="1"/>
  <c r="E7" i="1"/>
  <c r="J6" i="1"/>
  <c r="H6" i="1"/>
  <c r="G6" i="1"/>
  <c r="F6" i="1"/>
  <c r="E6" i="1"/>
  <c r="J5" i="1"/>
  <c r="H5" i="1"/>
  <c r="G5" i="1"/>
  <c r="F5" i="1"/>
</calcChain>
</file>

<file path=xl/sharedStrings.xml><?xml version="1.0" encoding="utf-8"?>
<sst xmlns="http://schemas.openxmlformats.org/spreadsheetml/2006/main" count="31" uniqueCount="29">
  <si>
    <t>FY 2024 Public Safety Compensation Schedule - Effective 6/11/2023</t>
  </si>
  <si>
    <t>Pay Grade</t>
  </si>
  <si>
    <t>Minimum Points</t>
  </si>
  <si>
    <t>Grade Points</t>
  </si>
  <si>
    <t>Maximum Points</t>
  </si>
  <si>
    <t xml:space="preserve">Hourly </t>
  </si>
  <si>
    <t xml:space="preserve">Annual </t>
  </si>
  <si>
    <t>Minimum</t>
  </si>
  <si>
    <t>Policy</t>
  </si>
  <si>
    <t xml:space="preserve">
Maximum</t>
  </si>
  <si>
    <t xml:space="preserve">
Minimum</t>
  </si>
  <si>
    <t>D</t>
  </si>
  <si>
    <t>Below 110 Points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</si>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</sst>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 applyAlignment="1">
      <alignment horizontal="left"/>
    </xf>
    <xf numFmtId="0" fontId="2" fillId="0" borderId="0" xfId="3"/>
    <xf numFmtId="0" fontId="2" fillId="0" borderId="1" xfId="3" applyBorder="1"/>
    <xf numFmtId="0" fontId="6" fillId="2" borderId="2" xfId="3" applyFont="1" applyFill="1" applyBorder="1" applyAlignment="1">
      <alignment horizontal="center" wrapText="1"/>
    </xf>
    <xf numFmtId="0" fontId="7" fillId="2" borderId="3" xfId="3" applyFont="1" applyFill="1" applyBorder="1" applyAlignment="1">
      <alignment horizontal="center" wrapText="1"/>
    </xf>
    <xf numFmtId="0" fontId="7" fillId="2" borderId="4" xfId="3" applyFont="1" applyFill="1" applyBorder="1" applyAlignment="1">
      <alignment horizontal="center" wrapText="1"/>
    </xf>
    <xf numFmtId="0" fontId="7" fillId="2" borderId="5" xfId="3" applyFont="1" applyFill="1" applyBorder="1" applyAlignment="1">
      <alignment horizontal="center" wrapText="1"/>
    </xf>
    <xf numFmtId="0" fontId="8" fillId="2" borderId="6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 wrapText="1"/>
    </xf>
    <xf numFmtId="0" fontId="7" fillId="2" borderId="10" xfId="3" applyFont="1" applyFill="1" applyBorder="1" applyAlignment="1">
      <alignment horizontal="center" wrapText="1"/>
    </xf>
    <xf numFmtId="0" fontId="7" fillId="2" borderId="11" xfId="3" applyFont="1" applyFill="1" applyBorder="1" applyAlignment="1">
      <alignment horizontal="center" wrapText="1"/>
    </xf>
    <xf numFmtId="0" fontId="7" fillId="2" borderId="12" xfId="3" applyFont="1" applyFill="1" applyBorder="1" applyAlignment="1">
      <alignment horizontal="center" wrapText="1"/>
    </xf>
    <xf numFmtId="0" fontId="7" fillId="2" borderId="13" xfId="3" applyFont="1" applyFill="1" applyBorder="1" applyAlignment="1">
      <alignment horizontal="center" wrapText="1"/>
    </xf>
    <xf numFmtId="0" fontId="7" fillId="2" borderId="14" xfId="3" applyFont="1" applyFill="1" applyBorder="1" applyAlignment="1">
      <alignment horizontal="center" wrapText="1"/>
    </xf>
    <xf numFmtId="0" fontId="7" fillId="2" borderId="15" xfId="3" applyFont="1" applyFill="1" applyBorder="1" applyAlignment="1">
      <alignment horizontal="center" wrapText="1"/>
    </xf>
    <xf numFmtId="0" fontId="7" fillId="2" borderId="16" xfId="3" applyFont="1" applyFill="1" applyBorder="1" applyAlignment="1">
      <alignment horizontal="center" wrapText="1"/>
    </xf>
    <xf numFmtId="0" fontId="7" fillId="2" borderId="17" xfId="3" applyFont="1" applyFill="1" applyBorder="1" applyAlignment="1">
      <alignment horizontal="center" wrapText="1"/>
    </xf>
    <xf numFmtId="0" fontId="7" fillId="2" borderId="18" xfId="3" applyFont="1" applyFill="1" applyBorder="1" applyAlignment="1">
      <alignment horizontal="center" wrapText="1"/>
    </xf>
    <xf numFmtId="0" fontId="2" fillId="0" borderId="19" xfId="3" applyBorder="1" applyAlignment="1">
      <alignment horizontal="center"/>
    </xf>
    <xf numFmtId="0" fontId="2" fillId="0" borderId="20" xfId="3" applyBorder="1" applyAlignment="1">
      <alignment horizontal="center"/>
    </xf>
    <xf numFmtId="0" fontId="2" fillId="0" borderId="21" xfId="3" applyBorder="1" applyAlignment="1">
      <alignment horizontal="center"/>
    </xf>
    <xf numFmtId="0" fontId="2" fillId="0" borderId="12" xfId="3" applyBorder="1" applyAlignment="1">
      <alignment horizontal="center"/>
    </xf>
    <xf numFmtId="164" fontId="2" fillId="0" borderId="20" xfId="3" applyNumberFormat="1" applyBorder="1" applyAlignment="1">
      <alignment horizontal="center"/>
    </xf>
    <xf numFmtId="164" fontId="2" fillId="0" borderId="21" xfId="3" applyNumberFormat="1" applyBorder="1" applyAlignment="1">
      <alignment horizontal="center"/>
    </xf>
    <xf numFmtId="165" fontId="2" fillId="0" borderId="20" xfId="3" applyNumberFormat="1" applyBorder="1" applyAlignment="1">
      <alignment horizontal="center"/>
    </xf>
    <xf numFmtId="165" fontId="2" fillId="0" borderId="21" xfId="3" applyNumberFormat="1" applyBorder="1" applyAlignment="1">
      <alignment horizontal="center"/>
    </xf>
    <xf numFmtId="165" fontId="2" fillId="0" borderId="12" xfId="3" applyNumberFormat="1" applyBorder="1" applyAlignment="1">
      <alignment horizontal="center"/>
    </xf>
    <xf numFmtId="166" fontId="2" fillId="0" borderId="0" xfId="1" applyNumberFormat="1" applyFont="1"/>
    <xf numFmtId="9" fontId="2" fillId="0" borderId="0" xfId="2" applyFont="1"/>
    <xf numFmtId="0" fontId="2" fillId="0" borderId="20" xfId="3" applyBorder="1" applyAlignment="1">
      <alignment horizontal="center"/>
    </xf>
    <xf numFmtId="0" fontId="2" fillId="0" borderId="21" xfId="3" applyBorder="1" applyAlignment="1">
      <alignment horizontal="center"/>
    </xf>
    <xf numFmtId="0" fontId="2" fillId="0" borderId="12" xfId="3" applyBorder="1" applyAlignment="1">
      <alignment horizontal="center"/>
    </xf>
    <xf numFmtId="0" fontId="2" fillId="0" borderId="22" xfId="3" applyBorder="1" applyAlignment="1">
      <alignment horizontal="center"/>
    </xf>
    <xf numFmtId="0" fontId="2" fillId="0" borderId="23" xfId="3" applyBorder="1" applyAlignment="1">
      <alignment horizontal="center"/>
    </xf>
    <xf numFmtId="0" fontId="2" fillId="0" borderId="24" xfId="3" applyBorder="1" applyAlignment="1">
      <alignment horizontal="center"/>
    </xf>
    <xf numFmtId="0" fontId="2" fillId="0" borderId="25" xfId="3" applyBorder="1" applyAlignment="1">
      <alignment horizontal="center"/>
    </xf>
    <xf numFmtId="164" fontId="2" fillId="0" borderId="23" xfId="3" applyNumberFormat="1" applyBorder="1" applyAlignment="1">
      <alignment horizontal="center"/>
    </xf>
    <xf numFmtId="164" fontId="2" fillId="0" borderId="24" xfId="3" applyNumberFormat="1" applyBorder="1" applyAlignment="1">
      <alignment horizontal="center"/>
    </xf>
    <xf numFmtId="164" fontId="2" fillId="0" borderId="25" xfId="3" applyNumberFormat="1" applyBorder="1" applyAlignment="1">
      <alignment horizontal="center"/>
    </xf>
    <xf numFmtId="165" fontId="2" fillId="0" borderId="23" xfId="3" applyNumberFormat="1" applyBorder="1" applyAlignment="1">
      <alignment horizontal="center"/>
    </xf>
    <xf numFmtId="165" fontId="2" fillId="0" borderId="24" xfId="3" applyNumberFormat="1" applyBorder="1" applyAlignment="1">
      <alignment horizontal="center"/>
    </xf>
    <xf numFmtId="165" fontId="2" fillId="0" borderId="25" xfId="3" applyNumberFormat="1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</cellXfs>
  <cellStyles count="4">
    <cellStyle name="Currency" xfId="1" builtinId="4"/>
    <cellStyle name="Normal" xfId="0" builtinId="0"/>
    <cellStyle name="Normal 2" xfId="3" xr:uid="{A59B0F8D-1EC4-4451-AF50-3EFD6F2A342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5F97-B5D8-4171-9787-433D4D00A55B}">
  <dimension ref="A1:M22"/>
  <sheetViews>
    <sheetView tabSelected="1" workbookViewId="0">
      <selection sqref="A1:XFD1048576"/>
    </sheetView>
  </sheetViews>
  <sheetFormatPr defaultColWidth="9.109375" defaultRowHeight="13.2" x14ac:dyDescent="0.25"/>
  <cols>
    <col min="1" max="1" width="6.109375" style="49" customWidth="1"/>
    <col min="2" max="2" width="9.109375" style="49"/>
    <col min="3" max="3" width="9.88671875" style="4" customWidth="1"/>
    <col min="4" max="4" width="10" style="4" customWidth="1"/>
    <col min="5" max="6" width="9.109375" style="4"/>
    <col min="7" max="7" width="10.109375" style="4" customWidth="1"/>
    <col min="8" max="9" width="9.109375" style="4"/>
    <col min="10" max="10" width="10.33203125" style="4" customWidth="1"/>
    <col min="11" max="11" width="12.44140625" style="4" bestFit="1" customWidth="1"/>
    <col min="12" max="16384" width="9.109375" style="4"/>
  </cols>
  <sheetData>
    <row r="1" spans="1:13" s="2" customFormat="1" ht="15.6" x14ac:dyDescent="0.3">
      <c r="A1" s="1" t="s">
        <v>0</v>
      </c>
      <c r="B1" s="1"/>
      <c r="C1" s="1"/>
      <c r="D1" s="1"/>
    </row>
    <row r="2" spans="1:13" ht="18" thickBot="1" x14ac:dyDescent="0.35">
      <c r="A2" s="3"/>
      <c r="B2" s="3"/>
      <c r="E2" s="5"/>
      <c r="F2" s="5"/>
      <c r="G2" s="5"/>
      <c r="H2" s="5"/>
      <c r="I2" s="5"/>
      <c r="J2" s="5"/>
    </row>
    <row r="3" spans="1:13" ht="13.8" x14ac:dyDescent="0.25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11"/>
      <c r="G3" s="12"/>
      <c r="H3" s="13" t="s">
        <v>6</v>
      </c>
      <c r="I3" s="11"/>
      <c r="J3" s="12"/>
    </row>
    <row r="4" spans="1:13" ht="26.4" x14ac:dyDescent="0.25">
      <c r="A4" s="14"/>
      <c r="B4" s="15"/>
      <c r="C4" s="16"/>
      <c r="D4" s="17"/>
      <c r="E4" s="18" t="s">
        <v>7</v>
      </c>
      <c r="F4" s="19" t="s">
        <v>8</v>
      </c>
      <c r="G4" s="20" t="s">
        <v>9</v>
      </c>
      <c r="H4" s="21" t="s">
        <v>10</v>
      </c>
      <c r="I4" s="22" t="s">
        <v>8</v>
      </c>
      <c r="J4" s="23" t="s">
        <v>9</v>
      </c>
    </row>
    <row r="5" spans="1:13" x14ac:dyDescent="0.25">
      <c r="A5" s="24" t="s">
        <v>11</v>
      </c>
      <c r="B5" s="25" t="s">
        <v>12</v>
      </c>
      <c r="C5" s="26"/>
      <c r="D5" s="27"/>
      <c r="E5" s="28">
        <v>7.25</v>
      </c>
      <c r="F5" s="29">
        <f>ROUND(I5/2080,2)</f>
        <v>14.42</v>
      </c>
      <c r="G5" s="29">
        <f>ROUND(J5/2080,2)</f>
        <v>21.63</v>
      </c>
      <c r="H5" s="30">
        <f>I5*0.75</f>
        <v>22500</v>
      </c>
      <c r="I5" s="31">
        <v>30000</v>
      </c>
      <c r="J5" s="32">
        <f>I5*1.5</f>
        <v>45000</v>
      </c>
      <c r="K5" s="33"/>
      <c r="L5" s="34"/>
      <c r="M5" s="34"/>
    </row>
    <row r="6" spans="1:13" x14ac:dyDescent="0.25">
      <c r="A6" s="24" t="s">
        <v>13</v>
      </c>
      <c r="B6" s="35">
        <v>110</v>
      </c>
      <c r="C6" s="36">
        <v>119</v>
      </c>
      <c r="D6" s="37">
        <v>130</v>
      </c>
      <c r="E6" s="28">
        <f>ROUND(H6/2080,2)</f>
        <v>11.94</v>
      </c>
      <c r="F6" s="29">
        <f t="shared" ref="F6:G21" si="0">ROUND(I6/2080,2)</f>
        <v>15.91</v>
      </c>
      <c r="G6" s="29">
        <f t="shared" si="0"/>
        <v>23.87</v>
      </c>
      <c r="H6" s="30">
        <f t="shared" ref="H6:H19" si="1">I6*0.75</f>
        <v>24825</v>
      </c>
      <c r="I6" s="31">
        <v>33100</v>
      </c>
      <c r="J6" s="32">
        <f t="shared" ref="J6:J19" si="2">I6*1.5</f>
        <v>49650</v>
      </c>
      <c r="K6" s="33"/>
      <c r="L6" s="34"/>
      <c r="M6" s="34"/>
    </row>
    <row r="7" spans="1:13" x14ac:dyDescent="0.25">
      <c r="A7" s="24" t="s">
        <v>14</v>
      </c>
      <c r="B7" s="35">
        <v>131</v>
      </c>
      <c r="C7" s="36">
        <v>142</v>
      </c>
      <c r="D7" s="37">
        <v>154</v>
      </c>
      <c r="E7" s="28">
        <f t="shared" ref="E7:E21" si="3">ROUND(H7/2080,2)</f>
        <v>13.13</v>
      </c>
      <c r="F7" s="29">
        <f t="shared" si="0"/>
        <v>17.5</v>
      </c>
      <c r="G7" s="29">
        <f t="shared" si="0"/>
        <v>26.25</v>
      </c>
      <c r="H7" s="30">
        <f t="shared" si="1"/>
        <v>27300</v>
      </c>
      <c r="I7" s="31">
        <v>36400</v>
      </c>
      <c r="J7" s="32">
        <f t="shared" si="2"/>
        <v>54600</v>
      </c>
      <c r="K7" s="33"/>
      <c r="L7" s="34"/>
      <c r="M7" s="34"/>
    </row>
    <row r="8" spans="1:13" x14ac:dyDescent="0.25">
      <c r="A8" s="24" t="s">
        <v>15</v>
      </c>
      <c r="B8" s="35">
        <v>155</v>
      </c>
      <c r="C8" s="36">
        <v>169</v>
      </c>
      <c r="D8" s="37">
        <v>184</v>
      </c>
      <c r="E8" s="28">
        <f t="shared" si="3"/>
        <v>14.64</v>
      </c>
      <c r="F8" s="29">
        <f t="shared" si="0"/>
        <v>19.52</v>
      </c>
      <c r="G8" s="29">
        <f t="shared" si="0"/>
        <v>29.28</v>
      </c>
      <c r="H8" s="30">
        <f t="shared" si="1"/>
        <v>30450</v>
      </c>
      <c r="I8" s="31">
        <v>40600</v>
      </c>
      <c r="J8" s="32">
        <f t="shared" si="2"/>
        <v>60900</v>
      </c>
      <c r="K8" s="33"/>
      <c r="L8" s="34"/>
      <c r="M8" s="34"/>
    </row>
    <row r="9" spans="1:13" x14ac:dyDescent="0.25">
      <c r="A9" s="24" t="s">
        <v>16</v>
      </c>
      <c r="B9" s="35">
        <v>185</v>
      </c>
      <c r="C9" s="36">
        <v>201</v>
      </c>
      <c r="D9" s="37">
        <v>219</v>
      </c>
      <c r="E9" s="28">
        <f t="shared" si="3"/>
        <v>16.48</v>
      </c>
      <c r="F9" s="29">
        <f t="shared" si="0"/>
        <v>21.97</v>
      </c>
      <c r="G9" s="29">
        <f t="shared" si="0"/>
        <v>32.96</v>
      </c>
      <c r="H9" s="30">
        <f t="shared" si="1"/>
        <v>34275</v>
      </c>
      <c r="I9" s="31">
        <v>45700</v>
      </c>
      <c r="J9" s="32">
        <f t="shared" si="2"/>
        <v>68550</v>
      </c>
      <c r="K9" s="33"/>
      <c r="L9" s="34"/>
      <c r="M9" s="34"/>
    </row>
    <row r="10" spans="1:13" x14ac:dyDescent="0.25">
      <c r="A10" s="24" t="s">
        <v>17</v>
      </c>
      <c r="B10" s="35">
        <v>220</v>
      </c>
      <c r="C10" s="36">
        <v>240</v>
      </c>
      <c r="D10" s="37">
        <v>262</v>
      </c>
      <c r="E10" s="28">
        <f t="shared" si="3"/>
        <v>19.899999999999999</v>
      </c>
      <c r="F10" s="29">
        <f t="shared" si="0"/>
        <v>26.54</v>
      </c>
      <c r="G10" s="29">
        <f t="shared" si="0"/>
        <v>39.81</v>
      </c>
      <c r="H10" s="30">
        <f t="shared" si="1"/>
        <v>41400</v>
      </c>
      <c r="I10" s="31">
        <v>55200</v>
      </c>
      <c r="J10" s="32">
        <f t="shared" si="2"/>
        <v>82800</v>
      </c>
      <c r="K10" s="33"/>
      <c r="L10" s="34"/>
      <c r="M10" s="34"/>
    </row>
    <row r="11" spans="1:13" x14ac:dyDescent="0.25">
      <c r="A11" s="24" t="s">
        <v>18</v>
      </c>
      <c r="B11" s="35">
        <v>263</v>
      </c>
      <c r="C11" s="36">
        <v>286</v>
      </c>
      <c r="D11" s="37">
        <v>312</v>
      </c>
      <c r="E11" s="28">
        <f t="shared" si="3"/>
        <v>21.53</v>
      </c>
      <c r="F11" s="29">
        <f t="shared" si="0"/>
        <v>28.7</v>
      </c>
      <c r="G11" s="29">
        <f t="shared" si="0"/>
        <v>43.05</v>
      </c>
      <c r="H11" s="30">
        <f t="shared" si="1"/>
        <v>44775</v>
      </c>
      <c r="I11" s="31">
        <v>59700</v>
      </c>
      <c r="J11" s="32">
        <f t="shared" si="2"/>
        <v>89550</v>
      </c>
      <c r="K11" s="33"/>
      <c r="L11" s="34"/>
      <c r="M11" s="34"/>
    </row>
    <row r="12" spans="1:13" x14ac:dyDescent="0.25">
      <c r="A12" s="24" t="s">
        <v>19</v>
      </c>
      <c r="B12" s="35">
        <v>313</v>
      </c>
      <c r="C12" s="36">
        <v>341</v>
      </c>
      <c r="D12" s="37">
        <v>372</v>
      </c>
      <c r="E12" s="28">
        <f t="shared" si="3"/>
        <v>23.44</v>
      </c>
      <c r="F12" s="29">
        <f t="shared" si="0"/>
        <v>31.25</v>
      </c>
      <c r="G12" s="29">
        <f t="shared" si="0"/>
        <v>46.88</v>
      </c>
      <c r="H12" s="30">
        <f t="shared" si="1"/>
        <v>48750</v>
      </c>
      <c r="I12" s="31">
        <v>65000</v>
      </c>
      <c r="J12" s="32">
        <f t="shared" si="2"/>
        <v>97500</v>
      </c>
      <c r="K12" s="33"/>
      <c r="L12" s="34"/>
      <c r="M12" s="34"/>
    </row>
    <row r="13" spans="1:13" x14ac:dyDescent="0.25">
      <c r="A13" s="24" t="s">
        <v>20</v>
      </c>
      <c r="B13" s="35">
        <v>373</v>
      </c>
      <c r="C13" s="36">
        <v>406</v>
      </c>
      <c r="D13" s="37">
        <v>443</v>
      </c>
      <c r="E13" s="28">
        <f t="shared" si="3"/>
        <v>25.75</v>
      </c>
      <c r="F13" s="29">
        <f t="shared" si="0"/>
        <v>34.33</v>
      </c>
      <c r="G13" s="29">
        <f t="shared" si="0"/>
        <v>51.49</v>
      </c>
      <c r="H13" s="30">
        <f t="shared" si="1"/>
        <v>53550</v>
      </c>
      <c r="I13" s="31">
        <v>71400</v>
      </c>
      <c r="J13" s="32">
        <f t="shared" si="2"/>
        <v>107100</v>
      </c>
      <c r="K13" s="33"/>
      <c r="L13" s="34"/>
      <c r="M13" s="34"/>
    </row>
    <row r="14" spans="1:13" x14ac:dyDescent="0.25">
      <c r="A14" s="24" t="s">
        <v>21</v>
      </c>
      <c r="B14" s="35">
        <v>444</v>
      </c>
      <c r="C14" s="36">
        <v>485</v>
      </c>
      <c r="D14" s="37">
        <v>528</v>
      </c>
      <c r="E14" s="28">
        <f t="shared" si="3"/>
        <v>28.49</v>
      </c>
      <c r="F14" s="29">
        <f t="shared" si="0"/>
        <v>37.979999999999997</v>
      </c>
      <c r="G14" s="29">
        <f t="shared" si="0"/>
        <v>56.97</v>
      </c>
      <c r="H14" s="30">
        <f t="shared" si="1"/>
        <v>59250</v>
      </c>
      <c r="I14" s="31">
        <v>79000</v>
      </c>
      <c r="J14" s="32">
        <f t="shared" si="2"/>
        <v>118500</v>
      </c>
      <c r="K14" s="33"/>
      <c r="L14" s="34"/>
      <c r="M14" s="34"/>
    </row>
    <row r="15" spans="1:13" x14ac:dyDescent="0.25">
      <c r="A15" s="24" t="s">
        <v>22</v>
      </c>
      <c r="B15" s="35">
        <v>529</v>
      </c>
      <c r="C15" s="36">
        <v>578</v>
      </c>
      <c r="D15" s="37">
        <v>630</v>
      </c>
      <c r="E15" s="28">
        <f t="shared" si="3"/>
        <v>31.84</v>
      </c>
      <c r="F15" s="29">
        <f t="shared" si="0"/>
        <v>42.45</v>
      </c>
      <c r="G15" s="29">
        <f t="shared" si="0"/>
        <v>63.68</v>
      </c>
      <c r="H15" s="30">
        <f t="shared" si="1"/>
        <v>66225</v>
      </c>
      <c r="I15" s="31">
        <v>88300</v>
      </c>
      <c r="J15" s="32">
        <f t="shared" si="2"/>
        <v>132450</v>
      </c>
      <c r="K15" s="33"/>
      <c r="L15" s="34"/>
      <c r="M15" s="34"/>
    </row>
    <row r="16" spans="1:13" x14ac:dyDescent="0.25">
      <c r="A16" s="24" t="s">
        <v>23</v>
      </c>
      <c r="B16" s="35">
        <v>631</v>
      </c>
      <c r="C16" s="36">
        <v>688</v>
      </c>
      <c r="D16" s="37">
        <v>750</v>
      </c>
      <c r="E16" s="28">
        <f t="shared" si="3"/>
        <v>35.840000000000003</v>
      </c>
      <c r="F16" s="29">
        <f t="shared" si="0"/>
        <v>47.79</v>
      </c>
      <c r="G16" s="29">
        <f t="shared" si="0"/>
        <v>71.680000000000007</v>
      </c>
      <c r="H16" s="30">
        <f t="shared" si="1"/>
        <v>74550</v>
      </c>
      <c r="I16" s="31">
        <v>99400</v>
      </c>
      <c r="J16" s="32">
        <f t="shared" si="2"/>
        <v>149100</v>
      </c>
      <c r="K16" s="33"/>
      <c r="L16" s="34"/>
      <c r="M16" s="34"/>
    </row>
    <row r="17" spans="1:13" x14ac:dyDescent="0.25">
      <c r="A17" s="24" t="s">
        <v>24</v>
      </c>
      <c r="B17" s="35">
        <v>751</v>
      </c>
      <c r="C17" s="36">
        <v>828</v>
      </c>
      <c r="D17" s="37">
        <f>ROUND(C17*1.092,0)</f>
        <v>904</v>
      </c>
      <c r="E17" s="28">
        <f t="shared" si="3"/>
        <v>40.75</v>
      </c>
      <c r="F17" s="29">
        <f t="shared" si="0"/>
        <v>54.33</v>
      </c>
      <c r="G17" s="29">
        <f t="shared" si="0"/>
        <v>81.489999999999995</v>
      </c>
      <c r="H17" s="30">
        <f t="shared" si="1"/>
        <v>84750</v>
      </c>
      <c r="I17" s="31">
        <v>113000</v>
      </c>
      <c r="J17" s="32">
        <f t="shared" si="2"/>
        <v>169500</v>
      </c>
      <c r="K17" s="33"/>
      <c r="L17" s="34"/>
      <c r="M17" s="34"/>
    </row>
    <row r="18" spans="1:13" x14ac:dyDescent="0.25">
      <c r="A18" s="24" t="s">
        <v>25</v>
      </c>
      <c r="B18" s="35">
        <v>905</v>
      </c>
      <c r="C18" s="36">
        <v>998</v>
      </c>
      <c r="D18" s="37">
        <f>ROUND(C18*1.0925,0)</f>
        <v>1090</v>
      </c>
      <c r="E18" s="28">
        <f t="shared" si="3"/>
        <v>46.88</v>
      </c>
      <c r="F18" s="29">
        <f t="shared" si="0"/>
        <v>62.5</v>
      </c>
      <c r="G18" s="29">
        <f t="shared" si="0"/>
        <v>93.75</v>
      </c>
      <c r="H18" s="30">
        <f t="shared" si="1"/>
        <v>97500</v>
      </c>
      <c r="I18" s="31">
        <v>130000</v>
      </c>
      <c r="J18" s="32">
        <f t="shared" si="2"/>
        <v>195000</v>
      </c>
      <c r="K18" s="33"/>
      <c r="L18" s="34"/>
      <c r="M18" s="34"/>
    </row>
    <row r="19" spans="1:13" x14ac:dyDescent="0.25">
      <c r="A19" s="24" t="s">
        <v>26</v>
      </c>
      <c r="B19" s="35">
        <f>D18+1</f>
        <v>1091</v>
      </c>
      <c r="C19" s="36">
        <v>1176</v>
      </c>
      <c r="D19" s="37">
        <v>1292</v>
      </c>
      <c r="E19" s="28">
        <f t="shared" si="3"/>
        <v>54.09</v>
      </c>
      <c r="F19" s="29">
        <f t="shared" si="0"/>
        <v>72.12</v>
      </c>
      <c r="G19" s="29">
        <f t="shared" si="0"/>
        <v>108.17</v>
      </c>
      <c r="H19" s="30">
        <f t="shared" si="1"/>
        <v>112500</v>
      </c>
      <c r="I19" s="31">
        <v>150000</v>
      </c>
      <c r="J19" s="32">
        <f t="shared" si="2"/>
        <v>225000</v>
      </c>
      <c r="K19" s="33"/>
      <c r="L19" s="34"/>
      <c r="M19" s="34"/>
    </row>
    <row r="20" spans="1:13" x14ac:dyDescent="0.25">
      <c r="A20" s="24" t="s">
        <v>27</v>
      </c>
      <c r="B20" s="35">
        <v>1532</v>
      </c>
      <c r="C20" s="36">
        <v>1665</v>
      </c>
      <c r="D20" s="37">
        <f>ROUND(C20*1.094,0)</f>
        <v>1822</v>
      </c>
      <c r="E20" s="28">
        <f t="shared" si="3"/>
        <v>63.1</v>
      </c>
      <c r="F20" s="29">
        <f t="shared" si="0"/>
        <v>84.13</v>
      </c>
      <c r="G20" s="29">
        <f t="shared" si="0"/>
        <v>126.2</v>
      </c>
      <c r="H20" s="30">
        <f>I20*0.75</f>
        <v>131250</v>
      </c>
      <c r="I20" s="31">
        <v>175000</v>
      </c>
      <c r="J20" s="32">
        <f>I20*1.5</f>
        <v>262500</v>
      </c>
      <c r="K20" s="33"/>
      <c r="L20" s="34"/>
      <c r="M20" s="34"/>
    </row>
    <row r="21" spans="1:13" ht="13.8" thickBot="1" x14ac:dyDescent="0.3">
      <c r="A21" s="38" t="s">
        <v>28</v>
      </c>
      <c r="B21" s="39">
        <v>2167</v>
      </c>
      <c r="C21" s="40">
        <v>2354</v>
      </c>
      <c r="D21" s="41">
        <f>ROUND(C21*1.094,0)</f>
        <v>2575</v>
      </c>
      <c r="E21" s="42">
        <f t="shared" si="3"/>
        <v>81.13</v>
      </c>
      <c r="F21" s="43">
        <f t="shared" si="0"/>
        <v>108.17</v>
      </c>
      <c r="G21" s="44">
        <f>ROUND(J21/2080,2)</f>
        <v>162.26</v>
      </c>
      <c r="H21" s="45">
        <f>I21*0.75</f>
        <v>168750</v>
      </c>
      <c r="I21" s="46">
        <v>225000</v>
      </c>
      <c r="J21" s="47">
        <f>I21*1.5</f>
        <v>337500</v>
      </c>
      <c r="K21" s="33"/>
      <c r="L21" s="34"/>
      <c r="M21" s="34"/>
    </row>
    <row r="22" spans="1:13" x14ac:dyDescent="0.25">
      <c r="A22" s="48"/>
    </row>
  </sheetData>
  <mergeCells count="7">
    <mergeCell ref="B5:D5"/>
    <mergeCell ref="A3:A4"/>
    <mergeCell ref="B3:B4"/>
    <mergeCell ref="C3:C4"/>
    <mergeCell ref="D3:D4"/>
    <mergeCell ref="E3:G3"/>
    <mergeCell ref="H3:J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Safety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Evans</dc:creator>
  <cp:lastModifiedBy>Michael Evans</cp:lastModifiedBy>
  <dcterms:created xsi:type="dcterms:W3CDTF">2023-03-15T15:02:18Z</dcterms:created>
  <dcterms:modified xsi:type="dcterms:W3CDTF">2023-03-15T15:03:18Z</dcterms:modified>
</cp:coreProperties>
</file>