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hogov-my.sharepoint.com/personal/brennan_serrano_dhr_idaho_gov/Documents/Documents/"/>
    </mc:Choice>
  </mc:AlternateContent>
  <xr:revisionPtr revIDLastSave="0" documentId="14_{16494DBA-06C2-43BF-B2D3-AF5E2ABE40DC}" xr6:coauthVersionLast="47" xr6:coauthVersionMax="47" xr10:uidLastSave="{00000000-0000-0000-0000-000000000000}"/>
  <bookViews>
    <workbookView xWindow="-120" yWindow="-120" windowWidth="29040" windowHeight="15840" xr2:uid="{04CA92E8-B5BD-4E3A-A3E3-0A7D6DBF90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H21" i="1" s="1"/>
  <c r="I21" i="1"/>
  <c r="F21" i="1" s="1"/>
  <c r="G21" i="1"/>
  <c r="E21" i="1"/>
  <c r="K20" i="1"/>
  <c r="H20" i="1" s="1"/>
  <c r="I20" i="1"/>
  <c r="G20" i="1"/>
  <c r="F20" i="1"/>
  <c r="E20" i="1"/>
  <c r="K19" i="1"/>
  <c r="I19" i="1"/>
  <c r="H19" i="1"/>
  <c r="G19" i="1"/>
  <c r="F19" i="1"/>
  <c r="C19" i="1"/>
  <c r="K18" i="1"/>
  <c r="I18" i="1"/>
  <c r="H18" i="1"/>
  <c r="G18" i="1"/>
  <c r="F18" i="1"/>
  <c r="E18" i="1"/>
  <c r="K17" i="1"/>
  <c r="H17" i="1" s="1"/>
  <c r="I17" i="1"/>
  <c r="G17" i="1"/>
  <c r="F17" i="1"/>
  <c r="E17" i="1"/>
  <c r="K16" i="1"/>
  <c r="H16" i="1" s="1"/>
  <c r="I16" i="1"/>
  <c r="F16" i="1" s="1"/>
  <c r="G16" i="1"/>
  <c r="K15" i="1"/>
  <c r="H15" i="1" s="1"/>
  <c r="I15" i="1"/>
  <c r="F15" i="1" s="1"/>
  <c r="G15" i="1"/>
  <c r="K14" i="1"/>
  <c r="H14" i="1" s="1"/>
  <c r="I14" i="1"/>
  <c r="F14" i="1" s="1"/>
  <c r="G14" i="1"/>
  <c r="K13" i="1"/>
  <c r="H13" i="1" s="1"/>
  <c r="I13" i="1"/>
  <c r="F13" i="1" s="1"/>
  <c r="G13" i="1"/>
  <c r="K12" i="1"/>
  <c r="H12" i="1" s="1"/>
  <c r="I12" i="1"/>
  <c r="F12" i="1" s="1"/>
  <c r="G12" i="1"/>
  <c r="K11" i="1"/>
  <c r="H11" i="1" s="1"/>
  <c r="I11" i="1"/>
  <c r="G11" i="1"/>
  <c r="F11" i="1"/>
  <c r="K10" i="1"/>
  <c r="H10" i="1" s="1"/>
  <c r="I10" i="1"/>
  <c r="G10" i="1"/>
  <c r="F10" i="1"/>
  <c r="K9" i="1"/>
  <c r="I9" i="1"/>
  <c r="H9" i="1"/>
  <c r="G9" i="1"/>
  <c r="F9" i="1"/>
  <c r="K8" i="1"/>
  <c r="H8" i="1" s="1"/>
  <c r="I8" i="1"/>
  <c r="F8" i="1" s="1"/>
  <c r="G8" i="1"/>
  <c r="K7" i="1"/>
  <c r="H7" i="1" s="1"/>
  <c r="I7" i="1"/>
  <c r="G7" i="1"/>
  <c r="F7" i="1"/>
  <c r="K6" i="1"/>
  <c r="H6" i="1" s="1"/>
  <c r="I6" i="1"/>
  <c r="G6" i="1"/>
  <c r="F6" i="1"/>
  <c r="K5" i="1"/>
  <c r="I5" i="1"/>
  <c r="H5" i="1"/>
  <c r="G5" i="1"/>
</calcChain>
</file>

<file path=xl/sharedStrings.xml><?xml version="1.0" encoding="utf-8"?>
<sst xmlns="http://schemas.openxmlformats.org/spreadsheetml/2006/main" count="32" uniqueCount="30">
  <si>
    <t>FY 2025 Primary Compensation Schedule - Effective 6/9/2024</t>
  </si>
  <si>
    <t>Luma Salary Structure Grade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</si>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</sst>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2" fillId="0" borderId="1" xfId="1" applyFont="1" applyBorder="1"/>
    <xf numFmtId="0" fontId="3" fillId="0" borderId="1" xfId="1" applyFont="1" applyBorder="1"/>
    <xf numFmtId="0" fontId="0" fillId="0" borderId="3" xfId="0" applyBorder="1"/>
    <xf numFmtId="0" fontId="4" fillId="0" borderId="4" xfId="1" applyFont="1" applyBorder="1" applyAlignment="1">
      <alignment horizontal="left"/>
    </xf>
    <xf numFmtId="0" fontId="1" fillId="0" borderId="4" xfId="1" applyBorder="1"/>
    <xf numFmtId="0" fontId="0" fillId="0" borderId="5" xfId="0" applyBorder="1"/>
    <xf numFmtId="0" fontId="6" fillId="2" borderId="2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0" fillId="0" borderId="6" xfId="0" applyBorder="1"/>
    <xf numFmtId="0" fontId="5" fillId="2" borderId="7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 wrapText="1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164" fontId="1" fillId="0" borderId="13" xfId="1" applyNumberForma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4" fontId="1" fillId="0" borderId="16" xfId="1" applyNumberFormat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165" fontId="1" fillId="0" borderId="14" xfId="1" applyNumberFormat="1" applyBorder="1" applyAlignment="1">
      <alignment horizontal="center"/>
    </xf>
    <xf numFmtId="165" fontId="1" fillId="0" borderId="15" xfId="1" applyNumberFormat="1" applyBorder="1" applyAlignment="1">
      <alignment horizontal="center"/>
    </xf>
    <xf numFmtId="165" fontId="1" fillId="0" borderId="16" xfId="1" applyNumberFormat="1" applyBorder="1" applyAlignment="1">
      <alignment horizontal="center"/>
    </xf>
    <xf numFmtId="165" fontId="1" fillId="0" borderId="17" xfId="1" applyNumberFormat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19" xfId="0" applyBorder="1"/>
  </cellXfs>
  <cellStyles count="2">
    <cellStyle name="Normal" xfId="0" builtinId="0"/>
    <cellStyle name="Normal 2" xfId="1" xr:uid="{FCFE4D92-6577-435D-AF67-0FE334836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2D53-CAA5-43DA-9D16-19092CABABA0}">
  <dimension ref="A1:M22"/>
  <sheetViews>
    <sheetView tabSelected="1" workbookViewId="0">
      <selection activeCell="L6" sqref="L6"/>
    </sheetView>
  </sheetViews>
  <sheetFormatPr defaultRowHeight="15" x14ac:dyDescent="0.25"/>
  <cols>
    <col min="1" max="4" width="9.140625" style="1"/>
    <col min="5" max="5" width="10.5703125" style="1" customWidth="1"/>
    <col min="6" max="7" width="9.140625" style="1"/>
    <col min="8" max="8" width="11.140625" style="1" customWidth="1"/>
    <col min="9" max="10" width="9.140625" style="1"/>
    <col min="11" max="11" width="10.28515625" style="1" customWidth="1"/>
    <col min="12" max="16384" width="9.140625" style="1"/>
  </cols>
  <sheetData>
    <row r="1" spans="1:13" ht="15.75" x14ac:dyDescent="0.25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3" ht="18.75" thickBot="1" x14ac:dyDescent="0.3">
      <c r="A2" s="5"/>
      <c r="B2" s="5"/>
      <c r="C2" s="6"/>
      <c r="D2" s="6"/>
      <c r="E2" s="6"/>
      <c r="F2" s="6"/>
      <c r="G2" s="6"/>
      <c r="H2" s="6"/>
      <c r="I2" s="6"/>
      <c r="J2" s="6"/>
      <c r="K2" s="6"/>
    </row>
    <row r="3" spans="1:13" x14ac:dyDescent="0.25">
      <c r="A3" s="15" t="s">
        <v>1</v>
      </c>
      <c r="B3" s="15" t="s">
        <v>2</v>
      </c>
      <c r="C3" s="19" t="s">
        <v>3</v>
      </c>
      <c r="D3" s="20" t="s">
        <v>4</v>
      </c>
      <c r="E3" s="21" t="s">
        <v>5</v>
      </c>
      <c r="F3" s="31" t="s">
        <v>6</v>
      </c>
      <c r="G3" s="32"/>
      <c r="H3" s="33"/>
      <c r="I3" s="31" t="s">
        <v>7</v>
      </c>
      <c r="J3" s="32"/>
      <c r="K3" s="33"/>
      <c r="L3" s="4"/>
    </row>
    <row r="4" spans="1:13" ht="39" x14ac:dyDescent="0.25">
      <c r="A4" s="16"/>
      <c r="B4" s="16"/>
      <c r="C4" s="22"/>
      <c r="D4" s="8"/>
      <c r="E4" s="23"/>
      <c r="F4" s="34" t="s">
        <v>8</v>
      </c>
      <c r="G4" s="9" t="s">
        <v>9</v>
      </c>
      <c r="H4" s="35" t="s">
        <v>10</v>
      </c>
      <c r="I4" s="34" t="s">
        <v>11</v>
      </c>
      <c r="J4" s="9" t="s">
        <v>9</v>
      </c>
      <c r="K4" s="35" t="s">
        <v>10</v>
      </c>
      <c r="L4" s="4"/>
    </row>
    <row r="5" spans="1:13" ht="15.75" thickBot="1" x14ac:dyDescent="0.3">
      <c r="A5" s="17">
        <v>1</v>
      </c>
      <c r="B5" s="17" t="s">
        <v>12</v>
      </c>
      <c r="C5" s="24" t="s">
        <v>13</v>
      </c>
      <c r="D5" s="11"/>
      <c r="E5" s="25"/>
      <c r="F5" s="36">
        <v>7.25</v>
      </c>
      <c r="G5" s="12">
        <f>ROUND(J5/2080,2)</f>
        <v>12.5</v>
      </c>
      <c r="H5" s="37">
        <f>ROUND(K5/2080,2)</f>
        <v>18.75</v>
      </c>
      <c r="I5" s="41">
        <f>J5*0.75</f>
        <v>19500</v>
      </c>
      <c r="J5" s="13">
        <v>26000</v>
      </c>
      <c r="K5" s="42">
        <f>J5*1.5</f>
        <v>39000</v>
      </c>
      <c r="L5" s="14"/>
    </row>
    <row r="6" spans="1:13" ht="15.75" thickBot="1" x14ac:dyDescent="0.3">
      <c r="A6" s="17">
        <v>2</v>
      </c>
      <c r="B6" s="17" t="s">
        <v>14</v>
      </c>
      <c r="C6" s="26">
        <v>110</v>
      </c>
      <c r="D6" s="10">
        <v>119</v>
      </c>
      <c r="E6" s="27">
        <v>130</v>
      </c>
      <c r="F6" s="36">
        <f>ROUND(I6/2080,2)</f>
        <v>11</v>
      </c>
      <c r="G6" s="12">
        <f t="shared" ref="G6:H21" si="0">ROUND(J6/2080,2)</f>
        <v>14.66</v>
      </c>
      <c r="H6" s="37">
        <f t="shared" si="0"/>
        <v>22</v>
      </c>
      <c r="I6" s="41">
        <f t="shared" ref="I6:I19" si="1">J6*0.75</f>
        <v>22875</v>
      </c>
      <c r="J6" s="13">
        <v>30500</v>
      </c>
      <c r="K6" s="42">
        <f t="shared" ref="K6:K19" si="2">J6*1.5</f>
        <v>45750</v>
      </c>
      <c r="L6" s="47"/>
      <c r="M6" s="46"/>
    </row>
    <row r="7" spans="1:13" x14ac:dyDescent="0.25">
      <c r="A7" s="17">
        <v>3</v>
      </c>
      <c r="B7" s="17" t="s">
        <v>15</v>
      </c>
      <c r="C7" s="26">
        <v>131</v>
      </c>
      <c r="D7" s="10">
        <v>142</v>
      </c>
      <c r="E7" s="27">
        <v>154</v>
      </c>
      <c r="F7" s="36">
        <f t="shared" ref="F7:F21" si="3">ROUND(I7/2080,2)</f>
        <v>12.26</v>
      </c>
      <c r="G7" s="12">
        <f t="shared" si="0"/>
        <v>16.350000000000001</v>
      </c>
      <c r="H7" s="37">
        <f t="shared" si="0"/>
        <v>24.52</v>
      </c>
      <c r="I7" s="41">
        <f t="shared" si="1"/>
        <v>25500</v>
      </c>
      <c r="J7" s="13">
        <v>34000</v>
      </c>
      <c r="K7" s="42">
        <f t="shared" si="2"/>
        <v>51000</v>
      </c>
      <c r="L7" s="48"/>
    </row>
    <row r="8" spans="1:13" x14ac:dyDescent="0.25">
      <c r="A8" s="17">
        <v>4</v>
      </c>
      <c r="B8" s="17" t="s">
        <v>16</v>
      </c>
      <c r="C8" s="26">
        <v>155</v>
      </c>
      <c r="D8" s="10">
        <v>169</v>
      </c>
      <c r="E8" s="27">
        <v>184</v>
      </c>
      <c r="F8" s="36">
        <f t="shared" si="3"/>
        <v>13.77</v>
      </c>
      <c r="G8" s="12">
        <f t="shared" si="0"/>
        <v>18.37</v>
      </c>
      <c r="H8" s="37">
        <f t="shared" si="0"/>
        <v>27.55</v>
      </c>
      <c r="I8" s="41">
        <f t="shared" si="1"/>
        <v>28650</v>
      </c>
      <c r="J8" s="13">
        <v>38200</v>
      </c>
      <c r="K8" s="42">
        <f t="shared" si="2"/>
        <v>57300</v>
      </c>
      <c r="L8" s="4"/>
    </row>
    <row r="9" spans="1:13" x14ac:dyDescent="0.25">
      <c r="A9" s="17">
        <v>5</v>
      </c>
      <c r="B9" s="17" t="s">
        <v>17</v>
      </c>
      <c r="C9" s="26">
        <v>185</v>
      </c>
      <c r="D9" s="10">
        <v>201</v>
      </c>
      <c r="E9" s="27">
        <v>219</v>
      </c>
      <c r="F9" s="36">
        <f t="shared" si="3"/>
        <v>15.65</v>
      </c>
      <c r="G9" s="12">
        <f t="shared" si="0"/>
        <v>20.87</v>
      </c>
      <c r="H9" s="37">
        <f t="shared" si="0"/>
        <v>31.3</v>
      </c>
      <c r="I9" s="41">
        <f t="shared" si="1"/>
        <v>32550</v>
      </c>
      <c r="J9" s="13">
        <v>43400</v>
      </c>
      <c r="K9" s="42">
        <f t="shared" si="2"/>
        <v>65100</v>
      </c>
      <c r="L9" s="4"/>
    </row>
    <row r="10" spans="1:13" x14ac:dyDescent="0.25">
      <c r="A10" s="17">
        <v>6</v>
      </c>
      <c r="B10" s="17" t="s">
        <v>18</v>
      </c>
      <c r="C10" s="26">
        <v>220</v>
      </c>
      <c r="D10" s="10">
        <v>240</v>
      </c>
      <c r="E10" s="27">
        <v>262</v>
      </c>
      <c r="F10" s="36">
        <f t="shared" si="3"/>
        <v>17.850000000000001</v>
      </c>
      <c r="G10" s="12">
        <f t="shared" si="0"/>
        <v>23.8</v>
      </c>
      <c r="H10" s="37">
        <f t="shared" si="0"/>
        <v>35.700000000000003</v>
      </c>
      <c r="I10" s="41">
        <f t="shared" si="1"/>
        <v>37125</v>
      </c>
      <c r="J10" s="13">
        <v>49500</v>
      </c>
      <c r="K10" s="42">
        <f t="shared" si="2"/>
        <v>74250</v>
      </c>
      <c r="L10" s="4"/>
    </row>
    <row r="11" spans="1:13" x14ac:dyDescent="0.25">
      <c r="A11" s="17">
        <v>7</v>
      </c>
      <c r="B11" s="17" t="s">
        <v>19</v>
      </c>
      <c r="C11" s="26">
        <v>263</v>
      </c>
      <c r="D11" s="10">
        <v>286</v>
      </c>
      <c r="E11" s="27">
        <v>312</v>
      </c>
      <c r="F11" s="36">
        <f t="shared" si="3"/>
        <v>20.079999999999998</v>
      </c>
      <c r="G11" s="12">
        <f t="shared" si="0"/>
        <v>26.78</v>
      </c>
      <c r="H11" s="37">
        <f t="shared" si="0"/>
        <v>40.17</v>
      </c>
      <c r="I11" s="41">
        <f t="shared" si="1"/>
        <v>41775</v>
      </c>
      <c r="J11" s="13">
        <v>55700</v>
      </c>
      <c r="K11" s="42">
        <f t="shared" si="2"/>
        <v>83550</v>
      </c>
      <c r="L11" s="4"/>
    </row>
    <row r="12" spans="1:13" x14ac:dyDescent="0.25">
      <c r="A12" s="17">
        <v>8</v>
      </c>
      <c r="B12" s="17" t="s">
        <v>20</v>
      </c>
      <c r="C12" s="26">
        <v>313</v>
      </c>
      <c r="D12" s="10">
        <v>341</v>
      </c>
      <c r="E12" s="27">
        <v>372</v>
      </c>
      <c r="F12" s="36">
        <f t="shared" si="3"/>
        <v>22.75</v>
      </c>
      <c r="G12" s="12">
        <f t="shared" si="0"/>
        <v>30.34</v>
      </c>
      <c r="H12" s="37">
        <f t="shared" si="0"/>
        <v>45.5</v>
      </c>
      <c r="I12" s="41">
        <f t="shared" si="1"/>
        <v>47325</v>
      </c>
      <c r="J12" s="13">
        <v>63100</v>
      </c>
      <c r="K12" s="42">
        <f t="shared" si="2"/>
        <v>94650</v>
      </c>
      <c r="L12" s="4"/>
    </row>
    <row r="13" spans="1:13" x14ac:dyDescent="0.25">
      <c r="A13" s="17">
        <v>9</v>
      </c>
      <c r="B13" s="17" t="s">
        <v>21</v>
      </c>
      <c r="C13" s="26">
        <v>373</v>
      </c>
      <c r="D13" s="10">
        <v>406</v>
      </c>
      <c r="E13" s="27">
        <v>443</v>
      </c>
      <c r="F13" s="36">
        <f t="shared" si="3"/>
        <v>25.96</v>
      </c>
      <c r="G13" s="12">
        <f t="shared" si="0"/>
        <v>34.619999999999997</v>
      </c>
      <c r="H13" s="37">
        <f t="shared" si="0"/>
        <v>51.92</v>
      </c>
      <c r="I13" s="41">
        <f t="shared" si="1"/>
        <v>54000</v>
      </c>
      <c r="J13" s="13">
        <v>72000</v>
      </c>
      <c r="K13" s="42">
        <f t="shared" si="2"/>
        <v>108000</v>
      </c>
      <c r="L13" s="4"/>
    </row>
    <row r="14" spans="1:13" x14ac:dyDescent="0.25">
      <c r="A14" s="17">
        <v>10</v>
      </c>
      <c r="B14" s="17" t="s">
        <v>22</v>
      </c>
      <c r="C14" s="26">
        <v>444</v>
      </c>
      <c r="D14" s="10">
        <v>485</v>
      </c>
      <c r="E14" s="27">
        <v>528</v>
      </c>
      <c r="F14" s="36">
        <f t="shared" si="3"/>
        <v>29.75</v>
      </c>
      <c r="G14" s="12">
        <f t="shared" si="0"/>
        <v>39.659999999999997</v>
      </c>
      <c r="H14" s="37">
        <f t="shared" si="0"/>
        <v>59.5</v>
      </c>
      <c r="I14" s="41">
        <f t="shared" si="1"/>
        <v>61875</v>
      </c>
      <c r="J14" s="13">
        <v>82500</v>
      </c>
      <c r="K14" s="42">
        <f t="shared" si="2"/>
        <v>123750</v>
      </c>
      <c r="L14" s="4"/>
    </row>
    <row r="15" spans="1:13" x14ac:dyDescent="0.25">
      <c r="A15" s="17">
        <v>11</v>
      </c>
      <c r="B15" s="17" t="s">
        <v>23</v>
      </c>
      <c r="C15" s="26">
        <v>529</v>
      </c>
      <c r="D15" s="10">
        <v>578</v>
      </c>
      <c r="E15" s="27">
        <v>630</v>
      </c>
      <c r="F15" s="36">
        <f t="shared" si="3"/>
        <v>34.25</v>
      </c>
      <c r="G15" s="12">
        <f t="shared" si="0"/>
        <v>45.67</v>
      </c>
      <c r="H15" s="37">
        <f t="shared" si="0"/>
        <v>68.510000000000005</v>
      </c>
      <c r="I15" s="41">
        <f t="shared" si="1"/>
        <v>71250</v>
      </c>
      <c r="J15" s="13">
        <v>95000</v>
      </c>
      <c r="K15" s="42">
        <f t="shared" si="2"/>
        <v>142500</v>
      </c>
      <c r="L15" s="4"/>
    </row>
    <row r="16" spans="1:13" x14ac:dyDescent="0.25">
      <c r="A16" s="17">
        <v>12</v>
      </c>
      <c r="B16" s="17" t="s">
        <v>24</v>
      </c>
      <c r="C16" s="26">
        <v>631</v>
      </c>
      <c r="D16" s="10">
        <v>688</v>
      </c>
      <c r="E16" s="27">
        <v>750</v>
      </c>
      <c r="F16" s="36">
        <f t="shared" si="3"/>
        <v>38.51</v>
      </c>
      <c r="G16" s="12">
        <f t="shared" si="0"/>
        <v>51.35</v>
      </c>
      <c r="H16" s="37">
        <f t="shared" si="0"/>
        <v>77.02</v>
      </c>
      <c r="I16" s="41">
        <f t="shared" si="1"/>
        <v>80100</v>
      </c>
      <c r="J16" s="13">
        <v>106800</v>
      </c>
      <c r="K16" s="42">
        <f t="shared" si="2"/>
        <v>160200</v>
      </c>
      <c r="L16" s="4"/>
    </row>
    <row r="17" spans="1:12" x14ac:dyDescent="0.25">
      <c r="A17" s="17">
        <v>13</v>
      </c>
      <c r="B17" s="17" t="s">
        <v>25</v>
      </c>
      <c r="C17" s="26">
        <v>751</v>
      </c>
      <c r="D17" s="10">
        <v>828</v>
      </c>
      <c r="E17" s="27">
        <f>ROUND(D17*1.092,0)</f>
        <v>904</v>
      </c>
      <c r="F17" s="36">
        <f t="shared" si="3"/>
        <v>43.74</v>
      </c>
      <c r="G17" s="12">
        <f t="shared" si="0"/>
        <v>58.32</v>
      </c>
      <c r="H17" s="37">
        <f t="shared" si="0"/>
        <v>87.48</v>
      </c>
      <c r="I17" s="41">
        <f t="shared" si="1"/>
        <v>90975</v>
      </c>
      <c r="J17" s="13">
        <v>121300</v>
      </c>
      <c r="K17" s="42">
        <f t="shared" si="2"/>
        <v>181950</v>
      </c>
      <c r="L17" s="4"/>
    </row>
    <row r="18" spans="1:12" x14ac:dyDescent="0.25">
      <c r="A18" s="17">
        <v>14</v>
      </c>
      <c r="B18" s="17" t="s">
        <v>26</v>
      </c>
      <c r="C18" s="26">
        <v>905</v>
      </c>
      <c r="D18" s="10">
        <v>998</v>
      </c>
      <c r="E18" s="27">
        <f>ROUND(D18*1.0925,0)</f>
        <v>1090</v>
      </c>
      <c r="F18" s="36">
        <f t="shared" si="3"/>
        <v>50.26</v>
      </c>
      <c r="G18" s="12">
        <f t="shared" si="0"/>
        <v>67.02</v>
      </c>
      <c r="H18" s="37">
        <f t="shared" si="0"/>
        <v>100.53</v>
      </c>
      <c r="I18" s="41">
        <f t="shared" si="1"/>
        <v>104550</v>
      </c>
      <c r="J18" s="13">
        <v>139400</v>
      </c>
      <c r="K18" s="42">
        <f t="shared" si="2"/>
        <v>209100</v>
      </c>
      <c r="L18" s="4"/>
    </row>
    <row r="19" spans="1:12" x14ac:dyDescent="0.25">
      <c r="A19" s="17">
        <v>15</v>
      </c>
      <c r="B19" s="17" t="s">
        <v>27</v>
      </c>
      <c r="C19" s="26">
        <f>E18+1</f>
        <v>1091</v>
      </c>
      <c r="D19" s="10">
        <v>1176</v>
      </c>
      <c r="E19" s="27">
        <v>1292</v>
      </c>
      <c r="F19" s="36">
        <f t="shared" si="3"/>
        <v>57.69</v>
      </c>
      <c r="G19" s="12">
        <f t="shared" si="0"/>
        <v>76.92</v>
      </c>
      <c r="H19" s="37">
        <f t="shared" si="0"/>
        <v>115.38</v>
      </c>
      <c r="I19" s="41">
        <f t="shared" si="1"/>
        <v>120000</v>
      </c>
      <c r="J19" s="13">
        <v>160000</v>
      </c>
      <c r="K19" s="42">
        <f t="shared" si="2"/>
        <v>240000</v>
      </c>
      <c r="L19" s="4"/>
    </row>
    <row r="20" spans="1:12" x14ac:dyDescent="0.25">
      <c r="A20" s="17">
        <v>17</v>
      </c>
      <c r="B20" s="17" t="s">
        <v>28</v>
      </c>
      <c r="C20" s="26">
        <v>1532</v>
      </c>
      <c r="D20" s="10">
        <v>1665</v>
      </c>
      <c r="E20" s="27">
        <f>ROUND(D20*1.094,0)</f>
        <v>1822</v>
      </c>
      <c r="F20" s="36">
        <f t="shared" si="3"/>
        <v>66.709999999999994</v>
      </c>
      <c r="G20" s="12">
        <f t="shared" si="0"/>
        <v>88.94</v>
      </c>
      <c r="H20" s="37">
        <f t="shared" si="0"/>
        <v>133.41</v>
      </c>
      <c r="I20" s="41">
        <f>J20*0.75</f>
        <v>138750</v>
      </c>
      <c r="J20" s="13">
        <v>185000</v>
      </c>
      <c r="K20" s="42">
        <f>J20*1.5</f>
        <v>277500</v>
      </c>
      <c r="L20" s="4"/>
    </row>
    <row r="21" spans="1:12" ht="15.75" thickBot="1" x14ac:dyDescent="0.3">
      <c r="A21" s="18">
        <v>19</v>
      </c>
      <c r="B21" s="18" t="s">
        <v>29</v>
      </c>
      <c r="C21" s="28">
        <v>2167</v>
      </c>
      <c r="D21" s="29">
        <v>2354</v>
      </c>
      <c r="E21" s="30">
        <f>ROUND(D21*1.094,0)</f>
        <v>2575</v>
      </c>
      <c r="F21" s="38">
        <f t="shared" si="3"/>
        <v>81.13</v>
      </c>
      <c r="G21" s="39">
        <f t="shared" si="0"/>
        <v>108.17</v>
      </c>
      <c r="H21" s="40">
        <f>ROUND(K21/2080,2)</f>
        <v>162.26</v>
      </c>
      <c r="I21" s="43">
        <f>J21*0.75</f>
        <v>168750</v>
      </c>
      <c r="J21" s="44">
        <v>225000</v>
      </c>
      <c r="K21" s="45">
        <f>J21*1.5</f>
        <v>337500</v>
      </c>
      <c r="L21" s="4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</sheetData>
  <mergeCells count="8">
    <mergeCell ref="I3:K3"/>
    <mergeCell ref="C5:E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Serrano</dc:creator>
  <cp:lastModifiedBy>Brennan Serrano</cp:lastModifiedBy>
  <dcterms:created xsi:type="dcterms:W3CDTF">2024-04-30T14:35:55Z</dcterms:created>
  <dcterms:modified xsi:type="dcterms:W3CDTF">2024-04-30T14:41:50Z</dcterms:modified>
</cp:coreProperties>
</file>