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ahogov-my.sharepoint.com/personal/brennan_serrano_dhr_idaho_gov/Documents/Documents/"/>
    </mc:Choice>
  </mc:AlternateContent>
  <xr:revisionPtr revIDLastSave="0" documentId="8_{A3684CB1-6C71-4D8D-80A0-624F362B3962}" xr6:coauthVersionLast="47" xr6:coauthVersionMax="47" xr10:uidLastSave="{00000000-0000-0000-0000-000000000000}"/>
  <bookViews>
    <workbookView xWindow="-120" yWindow="-120" windowWidth="29040" windowHeight="15840" xr2:uid="{2E78B648-61E7-4ECE-BEF6-97845966FB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H21" i="1" s="1"/>
  <c r="I21" i="1"/>
  <c r="F21" i="1" s="1"/>
  <c r="G21" i="1"/>
  <c r="E21" i="1"/>
  <c r="K20" i="1"/>
  <c r="I20" i="1"/>
  <c r="H20" i="1"/>
  <c r="G20" i="1"/>
  <c r="F20" i="1"/>
  <c r="E20" i="1"/>
  <c r="K19" i="1"/>
  <c r="I19" i="1"/>
  <c r="F19" i="1" s="1"/>
  <c r="H19" i="1"/>
  <c r="G19" i="1"/>
  <c r="C19" i="1"/>
  <c r="K18" i="1"/>
  <c r="H18" i="1" s="1"/>
  <c r="I18" i="1"/>
  <c r="F18" i="1" s="1"/>
  <c r="G18" i="1"/>
  <c r="E18" i="1"/>
  <c r="K17" i="1"/>
  <c r="I17" i="1"/>
  <c r="H17" i="1"/>
  <c r="G17" i="1"/>
  <c r="F17" i="1"/>
  <c r="E17" i="1"/>
  <c r="K16" i="1"/>
  <c r="H16" i="1" s="1"/>
  <c r="I16" i="1"/>
  <c r="F16" i="1" s="1"/>
  <c r="G16" i="1"/>
  <c r="K15" i="1"/>
  <c r="I15" i="1"/>
  <c r="H15" i="1"/>
  <c r="G15" i="1"/>
  <c r="F15" i="1"/>
  <c r="K14" i="1"/>
  <c r="H14" i="1" s="1"/>
  <c r="I14" i="1"/>
  <c r="F14" i="1" s="1"/>
  <c r="G14" i="1"/>
  <c r="K13" i="1"/>
  <c r="I13" i="1"/>
  <c r="H13" i="1"/>
  <c r="G13" i="1"/>
  <c r="F13" i="1"/>
  <c r="K12" i="1"/>
  <c r="H12" i="1" s="1"/>
  <c r="I12" i="1"/>
  <c r="F12" i="1" s="1"/>
  <c r="G12" i="1"/>
  <c r="K11" i="1"/>
  <c r="I11" i="1"/>
  <c r="H11" i="1"/>
  <c r="G11" i="1"/>
  <c r="F11" i="1"/>
  <c r="K10" i="1"/>
  <c r="H10" i="1" s="1"/>
  <c r="I10" i="1"/>
  <c r="F10" i="1" s="1"/>
  <c r="G10" i="1"/>
  <c r="K9" i="1"/>
  <c r="I9" i="1"/>
  <c r="H9" i="1"/>
  <c r="G9" i="1"/>
  <c r="F9" i="1"/>
  <c r="K8" i="1"/>
  <c r="H8" i="1" s="1"/>
  <c r="I8" i="1"/>
  <c r="F8" i="1" s="1"/>
  <c r="G8" i="1"/>
  <c r="K7" i="1"/>
  <c r="I7" i="1"/>
  <c r="H7" i="1"/>
  <c r="G7" i="1"/>
  <c r="F7" i="1"/>
  <c r="K6" i="1"/>
  <c r="H6" i="1" s="1"/>
  <c r="I6" i="1"/>
  <c r="F6" i="1" s="1"/>
  <c r="G6" i="1"/>
  <c r="K5" i="1"/>
  <c r="I5" i="1"/>
  <c r="H5" i="1"/>
  <c r="G5" i="1"/>
</calcChain>
</file>

<file path=xl/sharedStrings.xml><?xml version="1.0" encoding="utf-8"?>
<sst xmlns="http://schemas.openxmlformats.org/spreadsheetml/2006/main" count="32" uniqueCount="30">
  <si>
    <t>FY 2025 Nursing/Healthcare Compensation Schedule - Effective 6/9/2024</t>
  </si>
  <si>
    <t>Luma Salary Structure Grade</t>
  </si>
  <si>
    <t>Pay Grade</t>
  </si>
  <si>
    <t>Minimum Points</t>
  </si>
  <si>
    <t>Grade Points</t>
  </si>
  <si>
    <t>Maximum Points</t>
  </si>
  <si>
    <t xml:space="preserve">Hourly </t>
  </si>
  <si>
    <t xml:space="preserve">Annual </t>
  </si>
  <si>
    <t>Minimum</t>
  </si>
  <si>
    <t>Policy</t>
  </si>
  <si>
    <t xml:space="preserve">
Maximum</t>
  </si>
  <si>
    <t xml:space="preserve">
Minimum</t>
  </si>
  <si>
    <t>D</t>
  </si>
  <si>
    <t>Below 110 Points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</si>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</sst>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5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  <xf numFmtId="0" fontId="6" fillId="2" borderId="7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6" fillId="2" borderId="10" xfId="1" applyFont="1" applyFill="1" applyBorder="1" applyAlignment="1">
      <alignment horizontal="center" wrapText="1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164" fontId="1" fillId="0" borderId="13" xfId="1" applyNumberFormat="1" applyBorder="1" applyAlignment="1">
      <alignment horizontal="center"/>
    </xf>
    <xf numFmtId="165" fontId="1" fillId="0" borderId="12" xfId="1" applyNumberFormat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1" xfId="1" applyFont="1" applyBorder="1"/>
    <xf numFmtId="0" fontId="3" fillId="0" borderId="1" xfId="1" applyFont="1" applyBorder="1"/>
    <xf numFmtId="0" fontId="0" fillId="0" borderId="14" xfId="0" applyBorder="1"/>
    <xf numFmtId="0" fontId="0" fillId="0" borderId="15" xfId="0" applyBorder="1"/>
    <xf numFmtId="0" fontId="4" fillId="0" borderId="16" xfId="1" applyFont="1" applyBorder="1" applyAlignment="1">
      <alignment horizontal="left"/>
    </xf>
    <xf numFmtId="0" fontId="1" fillId="0" borderId="16" xfId="1" applyBorder="1"/>
    <xf numFmtId="0" fontId="5" fillId="2" borderId="17" xfId="1" applyFont="1" applyFill="1" applyBorder="1" applyAlignment="1">
      <alignment horizontal="center" wrapText="1"/>
    </xf>
    <xf numFmtId="0" fontId="5" fillId="2" borderId="18" xfId="1" applyFont="1" applyFill="1" applyBorder="1" applyAlignment="1">
      <alignment horizontal="center" wrapText="1"/>
    </xf>
    <xf numFmtId="0" fontId="6" fillId="2" borderId="19" xfId="1" applyFont="1" applyFill="1" applyBorder="1" applyAlignment="1">
      <alignment horizontal="center" wrapText="1"/>
    </xf>
    <xf numFmtId="0" fontId="6" fillId="2" borderId="20" xfId="1" applyFont="1" applyFill="1" applyBorder="1" applyAlignment="1">
      <alignment horizontal="center" wrapText="1"/>
    </xf>
    <xf numFmtId="0" fontId="6" fillId="2" borderId="21" xfId="1" applyFont="1" applyFill="1" applyBorder="1" applyAlignment="1">
      <alignment horizontal="center" wrapText="1"/>
    </xf>
    <xf numFmtId="0" fontId="7" fillId="2" borderId="22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7" fillId="2" borderId="25" xfId="1" applyFont="1" applyFill="1" applyBorder="1" applyAlignment="1">
      <alignment horizontal="center"/>
    </xf>
    <xf numFmtId="0" fontId="5" fillId="2" borderId="26" xfId="1" applyFont="1" applyFill="1" applyBorder="1" applyAlignment="1">
      <alignment horizontal="center" wrapText="1"/>
    </xf>
    <xf numFmtId="0" fontId="6" fillId="2" borderId="27" xfId="1" applyFont="1" applyFill="1" applyBorder="1" applyAlignment="1">
      <alignment horizontal="center" wrapText="1"/>
    </xf>
    <xf numFmtId="0" fontId="1" fillId="0" borderId="28" xfId="1" applyBorder="1" applyAlignment="1">
      <alignment horizontal="center"/>
    </xf>
    <xf numFmtId="165" fontId="1" fillId="0" borderId="29" xfId="1" applyNumberFormat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32" xfId="1" applyBorder="1" applyAlignment="1">
      <alignment horizontal="center"/>
    </xf>
    <xf numFmtId="0" fontId="1" fillId="0" borderId="33" xfId="1" applyBorder="1" applyAlignment="1">
      <alignment horizontal="center"/>
    </xf>
    <xf numFmtId="0" fontId="1" fillId="0" borderId="34" xfId="1" applyBorder="1" applyAlignment="1">
      <alignment horizontal="center"/>
    </xf>
    <xf numFmtId="164" fontId="1" fillId="0" borderId="32" xfId="1" applyNumberFormat="1" applyBorder="1" applyAlignment="1">
      <alignment horizontal="center"/>
    </xf>
    <xf numFmtId="164" fontId="1" fillId="0" borderId="33" xfId="1" applyNumberFormat="1" applyBorder="1" applyAlignment="1">
      <alignment horizontal="center"/>
    </xf>
    <xf numFmtId="164" fontId="1" fillId="0" borderId="34" xfId="1" applyNumberFormat="1" applyBorder="1" applyAlignment="1">
      <alignment horizontal="center"/>
    </xf>
    <xf numFmtId="165" fontId="1" fillId="0" borderId="32" xfId="1" applyNumberFormat="1" applyBorder="1" applyAlignment="1">
      <alignment horizontal="center"/>
    </xf>
    <xf numFmtId="165" fontId="1" fillId="0" borderId="33" xfId="1" applyNumberFormat="1" applyBorder="1" applyAlignment="1">
      <alignment horizontal="center"/>
    </xf>
    <xf numFmtId="165" fontId="1" fillId="0" borderId="35" xfId="1" applyNumberFormat="1" applyBorder="1" applyAlignment="1">
      <alignment horizontal="center"/>
    </xf>
  </cellXfs>
  <cellStyles count="2">
    <cellStyle name="Normal" xfId="0" builtinId="0"/>
    <cellStyle name="Normal 2" xfId="1" xr:uid="{BCF26E70-06D5-4681-B941-5A0B385189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242A-093C-4786-8EB7-F82E19F2E0C3}">
  <dimension ref="A1:L22"/>
  <sheetViews>
    <sheetView tabSelected="1" workbookViewId="0">
      <selection activeCell="O9" sqref="O9"/>
    </sheetView>
  </sheetViews>
  <sheetFormatPr defaultRowHeight="15.75" thickBottom="1" x14ac:dyDescent="0.3"/>
  <cols>
    <col min="1" max="4" width="9.140625" style="1"/>
    <col min="5" max="5" width="10.28515625" style="1" customWidth="1"/>
    <col min="6" max="7" width="9.140625" style="1"/>
    <col min="8" max="8" width="10" style="1" customWidth="1"/>
    <col min="9" max="10" width="9.140625" style="1"/>
    <col min="11" max="11" width="10.28515625" style="1" customWidth="1"/>
    <col min="12" max="16384" width="9.140625" style="1"/>
  </cols>
  <sheetData>
    <row r="1" spans="1:12" ht="16.5" thickBot="1" x14ac:dyDescent="0.3">
      <c r="A1" s="22" t="s">
        <v>0</v>
      </c>
      <c r="B1" s="22"/>
      <c r="C1" s="22"/>
      <c r="D1" s="22"/>
      <c r="E1" s="23"/>
      <c r="F1" s="23"/>
      <c r="G1" s="23"/>
      <c r="H1" s="23"/>
      <c r="I1" s="23"/>
      <c r="J1" s="23"/>
      <c r="K1" s="23"/>
    </row>
    <row r="2" spans="1:12" ht="18.75" thickBot="1" x14ac:dyDescent="0.3">
      <c r="A2" s="26"/>
      <c r="B2" s="26"/>
      <c r="C2" s="27"/>
      <c r="D2" s="27"/>
      <c r="E2" s="27"/>
      <c r="F2" s="27"/>
      <c r="G2" s="27"/>
      <c r="H2" s="27"/>
      <c r="I2" s="27"/>
      <c r="J2" s="27"/>
      <c r="K2" s="27"/>
    </row>
    <row r="3" spans="1:12" thickBot="1" x14ac:dyDescent="0.3">
      <c r="A3" s="28" t="s">
        <v>1</v>
      </c>
      <c r="B3" s="29" t="s">
        <v>2</v>
      </c>
      <c r="C3" s="30" t="s">
        <v>3</v>
      </c>
      <c r="D3" s="31" t="s">
        <v>4</v>
      </c>
      <c r="E3" s="32" t="s">
        <v>5</v>
      </c>
      <c r="F3" s="33" t="s">
        <v>6</v>
      </c>
      <c r="G3" s="34"/>
      <c r="H3" s="35"/>
      <c r="I3" s="36" t="s">
        <v>7</v>
      </c>
      <c r="J3" s="34"/>
      <c r="K3" s="37"/>
      <c r="L3" s="24"/>
    </row>
    <row r="4" spans="1:12" ht="39.75" thickBot="1" x14ac:dyDescent="0.3">
      <c r="A4" s="38"/>
      <c r="B4" s="2"/>
      <c r="C4" s="3"/>
      <c r="D4" s="4"/>
      <c r="E4" s="5"/>
      <c r="F4" s="6" t="s">
        <v>8</v>
      </c>
      <c r="G4" s="7" t="s">
        <v>9</v>
      </c>
      <c r="H4" s="8" t="s">
        <v>10</v>
      </c>
      <c r="I4" s="9" t="s">
        <v>11</v>
      </c>
      <c r="J4" s="10" t="s">
        <v>9</v>
      </c>
      <c r="K4" s="39" t="s">
        <v>10</v>
      </c>
      <c r="L4" s="24"/>
    </row>
    <row r="5" spans="1:12" thickBot="1" x14ac:dyDescent="0.3">
      <c r="A5" s="40">
        <v>1</v>
      </c>
      <c r="B5" s="11" t="s">
        <v>12</v>
      </c>
      <c r="C5" s="12" t="s">
        <v>13</v>
      </c>
      <c r="D5" s="13"/>
      <c r="E5" s="14"/>
      <c r="F5" s="15">
        <v>7.25</v>
      </c>
      <c r="G5" s="16">
        <f>ROUND(J5/2080,2)</f>
        <v>12.5</v>
      </c>
      <c r="H5" s="16">
        <f>ROUND(K5/2080,2)</f>
        <v>18.75</v>
      </c>
      <c r="I5" s="17">
        <f>J5*0.75</f>
        <v>19500</v>
      </c>
      <c r="J5" s="18">
        <v>26000</v>
      </c>
      <c r="K5" s="41">
        <f>J5*1.5</f>
        <v>39000</v>
      </c>
      <c r="L5" s="24"/>
    </row>
    <row r="6" spans="1:12" thickBot="1" x14ac:dyDescent="0.3">
      <c r="A6" s="40">
        <v>2</v>
      </c>
      <c r="B6" s="11" t="s">
        <v>14</v>
      </c>
      <c r="C6" s="19">
        <v>110</v>
      </c>
      <c r="D6" s="20">
        <v>119</v>
      </c>
      <c r="E6" s="21">
        <v>130</v>
      </c>
      <c r="F6" s="15">
        <f>ROUND(I6/2080,2)</f>
        <v>11</v>
      </c>
      <c r="G6" s="16">
        <f t="shared" ref="G6:H21" si="0">ROUND(J6/2080,2)</f>
        <v>14.66</v>
      </c>
      <c r="H6" s="16">
        <f t="shared" si="0"/>
        <v>22</v>
      </c>
      <c r="I6" s="17">
        <f t="shared" ref="I6:I19" si="1">J6*0.75</f>
        <v>22875</v>
      </c>
      <c r="J6" s="18">
        <v>30500</v>
      </c>
      <c r="K6" s="41">
        <f t="shared" ref="K6:K19" si="2">J6*1.5</f>
        <v>45750</v>
      </c>
      <c r="L6" s="24"/>
    </row>
    <row r="7" spans="1:12" thickBot="1" x14ac:dyDescent="0.3">
      <c r="A7" s="40">
        <v>3</v>
      </c>
      <c r="B7" s="11" t="s">
        <v>15</v>
      </c>
      <c r="C7" s="19">
        <v>131</v>
      </c>
      <c r="D7" s="20">
        <v>142</v>
      </c>
      <c r="E7" s="21">
        <v>154</v>
      </c>
      <c r="F7" s="15">
        <f t="shared" ref="F7:F21" si="3">ROUND(I7/2080,2)</f>
        <v>12.26</v>
      </c>
      <c r="G7" s="16">
        <f t="shared" si="0"/>
        <v>16.350000000000001</v>
      </c>
      <c r="H7" s="16">
        <f t="shared" si="0"/>
        <v>24.52</v>
      </c>
      <c r="I7" s="17">
        <f t="shared" si="1"/>
        <v>25500</v>
      </c>
      <c r="J7" s="18">
        <v>34000</v>
      </c>
      <c r="K7" s="41">
        <f t="shared" si="2"/>
        <v>51000</v>
      </c>
      <c r="L7" s="24"/>
    </row>
    <row r="8" spans="1:12" thickBot="1" x14ac:dyDescent="0.3">
      <c r="A8" s="40">
        <v>4</v>
      </c>
      <c r="B8" s="11" t="s">
        <v>16</v>
      </c>
      <c r="C8" s="19">
        <v>155</v>
      </c>
      <c r="D8" s="20">
        <v>169</v>
      </c>
      <c r="E8" s="21">
        <v>184</v>
      </c>
      <c r="F8" s="15">
        <f t="shared" si="3"/>
        <v>13.77</v>
      </c>
      <c r="G8" s="16">
        <f t="shared" si="0"/>
        <v>18.37</v>
      </c>
      <c r="H8" s="16">
        <f t="shared" si="0"/>
        <v>27.55</v>
      </c>
      <c r="I8" s="17">
        <f t="shared" si="1"/>
        <v>28650</v>
      </c>
      <c r="J8" s="18">
        <v>38200</v>
      </c>
      <c r="K8" s="41">
        <f t="shared" si="2"/>
        <v>57300</v>
      </c>
      <c r="L8" s="24"/>
    </row>
    <row r="9" spans="1:12" thickBot="1" x14ac:dyDescent="0.3">
      <c r="A9" s="40">
        <v>5</v>
      </c>
      <c r="B9" s="11" t="s">
        <v>17</v>
      </c>
      <c r="C9" s="19">
        <v>185</v>
      </c>
      <c r="D9" s="20">
        <v>201</v>
      </c>
      <c r="E9" s="21">
        <v>219</v>
      </c>
      <c r="F9" s="15">
        <f t="shared" si="3"/>
        <v>15.65</v>
      </c>
      <c r="G9" s="16">
        <f t="shared" si="0"/>
        <v>20.87</v>
      </c>
      <c r="H9" s="16">
        <f t="shared" si="0"/>
        <v>31.3</v>
      </c>
      <c r="I9" s="17">
        <f t="shared" si="1"/>
        <v>32550</v>
      </c>
      <c r="J9" s="18">
        <v>43400</v>
      </c>
      <c r="K9" s="41">
        <f t="shared" si="2"/>
        <v>65100</v>
      </c>
      <c r="L9" s="24"/>
    </row>
    <row r="10" spans="1:12" thickBot="1" x14ac:dyDescent="0.3">
      <c r="A10" s="40">
        <v>6</v>
      </c>
      <c r="B10" s="11" t="s">
        <v>18</v>
      </c>
      <c r="C10" s="19">
        <v>220</v>
      </c>
      <c r="D10" s="20">
        <v>240</v>
      </c>
      <c r="E10" s="21">
        <v>262</v>
      </c>
      <c r="F10" s="15">
        <f t="shared" si="3"/>
        <v>17.850000000000001</v>
      </c>
      <c r="G10" s="16">
        <f t="shared" si="0"/>
        <v>23.8</v>
      </c>
      <c r="H10" s="16">
        <f t="shared" si="0"/>
        <v>35.700000000000003</v>
      </c>
      <c r="I10" s="17">
        <f t="shared" si="1"/>
        <v>37125</v>
      </c>
      <c r="J10" s="18">
        <v>49500</v>
      </c>
      <c r="K10" s="41">
        <f t="shared" si="2"/>
        <v>74250</v>
      </c>
      <c r="L10" s="24"/>
    </row>
    <row r="11" spans="1:12" thickBot="1" x14ac:dyDescent="0.3">
      <c r="A11" s="40">
        <v>7</v>
      </c>
      <c r="B11" s="11" t="s">
        <v>19</v>
      </c>
      <c r="C11" s="19">
        <v>263</v>
      </c>
      <c r="D11" s="20">
        <v>286</v>
      </c>
      <c r="E11" s="21">
        <v>312</v>
      </c>
      <c r="F11" s="15">
        <f t="shared" si="3"/>
        <v>20.079999999999998</v>
      </c>
      <c r="G11" s="16">
        <f t="shared" si="0"/>
        <v>26.78</v>
      </c>
      <c r="H11" s="16">
        <f t="shared" si="0"/>
        <v>40.17</v>
      </c>
      <c r="I11" s="17">
        <f t="shared" si="1"/>
        <v>41775</v>
      </c>
      <c r="J11" s="18">
        <v>55700</v>
      </c>
      <c r="K11" s="41">
        <f t="shared" si="2"/>
        <v>83550</v>
      </c>
      <c r="L11" s="24"/>
    </row>
    <row r="12" spans="1:12" thickBot="1" x14ac:dyDescent="0.3">
      <c r="A12" s="40">
        <v>8</v>
      </c>
      <c r="B12" s="11" t="s">
        <v>20</v>
      </c>
      <c r="C12" s="19">
        <v>313</v>
      </c>
      <c r="D12" s="20">
        <v>341</v>
      </c>
      <c r="E12" s="21">
        <v>372</v>
      </c>
      <c r="F12" s="15">
        <f t="shared" si="3"/>
        <v>23.51</v>
      </c>
      <c r="G12" s="16">
        <f t="shared" si="0"/>
        <v>31.35</v>
      </c>
      <c r="H12" s="16">
        <f t="shared" si="0"/>
        <v>47.02</v>
      </c>
      <c r="I12" s="17">
        <f t="shared" si="1"/>
        <v>48900</v>
      </c>
      <c r="J12" s="18">
        <v>65200</v>
      </c>
      <c r="K12" s="41">
        <f t="shared" si="2"/>
        <v>97800</v>
      </c>
      <c r="L12" s="24"/>
    </row>
    <row r="13" spans="1:12" thickBot="1" x14ac:dyDescent="0.3">
      <c r="A13" s="40">
        <v>9</v>
      </c>
      <c r="B13" s="11" t="s">
        <v>21</v>
      </c>
      <c r="C13" s="19">
        <v>373</v>
      </c>
      <c r="D13" s="20">
        <v>406</v>
      </c>
      <c r="E13" s="21">
        <v>443</v>
      </c>
      <c r="F13" s="15">
        <f t="shared" si="3"/>
        <v>27.62</v>
      </c>
      <c r="G13" s="16">
        <f t="shared" si="0"/>
        <v>36.83</v>
      </c>
      <c r="H13" s="16">
        <f t="shared" si="0"/>
        <v>55.24</v>
      </c>
      <c r="I13" s="17">
        <f t="shared" si="1"/>
        <v>57450</v>
      </c>
      <c r="J13" s="18">
        <v>76600</v>
      </c>
      <c r="K13" s="41">
        <f t="shared" si="2"/>
        <v>114900</v>
      </c>
      <c r="L13" s="24"/>
    </row>
    <row r="14" spans="1:12" thickBot="1" x14ac:dyDescent="0.3">
      <c r="A14" s="40">
        <v>10</v>
      </c>
      <c r="B14" s="11" t="s">
        <v>22</v>
      </c>
      <c r="C14" s="19">
        <v>444</v>
      </c>
      <c r="D14" s="20">
        <v>485</v>
      </c>
      <c r="E14" s="21">
        <v>528</v>
      </c>
      <c r="F14" s="15">
        <f t="shared" si="3"/>
        <v>32.450000000000003</v>
      </c>
      <c r="G14" s="16">
        <f t="shared" si="0"/>
        <v>43.27</v>
      </c>
      <c r="H14" s="16">
        <f t="shared" si="0"/>
        <v>64.900000000000006</v>
      </c>
      <c r="I14" s="17">
        <f t="shared" si="1"/>
        <v>67500</v>
      </c>
      <c r="J14" s="18">
        <v>90000</v>
      </c>
      <c r="K14" s="41">
        <f t="shared" si="2"/>
        <v>135000</v>
      </c>
      <c r="L14" s="24"/>
    </row>
    <row r="15" spans="1:12" thickBot="1" x14ac:dyDescent="0.3">
      <c r="A15" s="40">
        <v>11</v>
      </c>
      <c r="B15" s="11" t="s">
        <v>23</v>
      </c>
      <c r="C15" s="19">
        <v>529</v>
      </c>
      <c r="D15" s="20">
        <v>578</v>
      </c>
      <c r="E15" s="21">
        <v>630</v>
      </c>
      <c r="F15" s="15">
        <f t="shared" si="3"/>
        <v>35.99</v>
      </c>
      <c r="G15" s="16">
        <f t="shared" si="0"/>
        <v>47.98</v>
      </c>
      <c r="H15" s="16">
        <f t="shared" si="0"/>
        <v>71.97</v>
      </c>
      <c r="I15" s="17">
        <f t="shared" si="1"/>
        <v>74850</v>
      </c>
      <c r="J15" s="18">
        <v>99800</v>
      </c>
      <c r="K15" s="41">
        <f t="shared" si="2"/>
        <v>149700</v>
      </c>
      <c r="L15" s="24"/>
    </row>
    <row r="16" spans="1:12" thickBot="1" x14ac:dyDescent="0.3">
      <c r="A16" s="40">
        <v>12</v>
      </c>
      <c r="B16" s="11" t="s">
        <v>24</v>
      </c>
      <c r="C16" s="19">
        <v>631</v>
      </c>
      <c r="D16" s="20">
        <v>688</v>
      </c>
      <c r="E16" s="21">
        <v>750</v>
      </c>
      <c r="F16" s="15">
        <f t="shared" si="3"/>
        <v>39.450000000000003</v>
      </c>
      <c r="G16" s="16">
        <f t="shared" si="0"/>
        <v>52.6</v>
      </c>
      <c r="H16" s="16">
        <f t="shared" si="0"/>
        <v>78.89</v>
      </c>
      <c r="I16" s="17">
        <f t="shared" si="1"/>
        <v>82050</v>
      </c>
      <c r="J16" s="18">
        <v>109400</v>
      </c>
      <c r="K16" s="41">
        <f t="shared" si="2"/>
        <v>164100</v>
      </c>
      <c r="L16" s="24"/>
    </row>
    <row r="17" spans="1:12" thickBot="1" x14ac:dyDescent="0.3">
      <c r="A17" s="40">
        <v>13</v>
      </c>
      <c r="B17" s="11" t="s">
        <v>25</v>
      </c>
      <c r="C17" s="19">
        <v>751</v>
      </c>
      <c r="D17" s="20">
        <v>828</v>
      </c>
      <c r="E17" s="21">
        <f>ROUND(D17*1.092,0)</f>
        <v>904</v>
      </c>
      <c r="F17" s="15">
        <f t="shared" si="3"/>
        <v>43.74</v>
      </c>
      <c r="G17" s="16">
        <f t="shared" si="0"/>
        <v>58.32</v>
      </c>
      <c r="H17" s="16">
        <f t="shared" si="0"/>
        <v>87.48</v>
      </c>
      <c r="I17" s="17">
        <f t="shared" si="1"/>
        <v>90975</v>
      </c>
      <c r="J17" s="18">
        <v>121300</v>
      </c>
      <c r="K17" s="41">
        <f t="shared" si="2"/>
        <v>181950</v>
      </c>
      <c r="L17" s="24"/>
    </row>
    <row r="18" spans="1:12" thickBot="1" x14ac:dyDescent="0.3">
      <c r="A18" s="40">
        <v>14</v>
      </c>
      <c r="B18" s="11" t="s">
        <v>26</v>
      </c>
      <c r="C18" s="19">
        <v>905</v>
      </c>
      <c r="D18" s="20">
        <v>998</v>
      </c>
      <c r="E18" s="21">
        <f>ROUND(D18*1.0925,0)</f>
        <v>1090</v>
      </c>
      <c r="F18" s="15">
        <f t="shared" si="3"/>
        <v>46.88</v>
      </c>
      <c r="G18" s="16">
        <f t="shared" si="0"/>
        <v>62.5</v>
      </c>
      <c r="H18" s="16">
        <f t="shared" si="0"/>
        <v>93.75</v>
      </c>
      <c r="I18" s="17">
        <f t="shared" si="1"/>
        <v>97500</v>
      </c>
      <c r="J18" s="18">
        <v>130000</v>
      </c>
      <c r="K18" s="41">
        <f t="shared" si="2"/>
        <v>195000</v>
      </c>
      <c r="L18" s="24"/>
    </row>
    <row r="19" spans="1:12" thickBot="1" x14ac:dyDescent="0.3">
      <c r="A19" s="40">
        <v>15</v>
      </c>
      <c r="B19" s="11" t="s">
        <v>27</v>
      </c>
      <c r="C19" s="19">
        <f>E18+1</f>
        <v>1091</v>
      </c>
      <c r="D19" s="20">
        <v>1176</v>
      </c>
      <c r="E19" s="21">
        <v>1292</v>
      </c>
      <c r="F19" s="15">
        <f t="shared" si="3"/>
        <v>57.69</v>
      </c>
      <c r="G19" s="16">
        <f t="shared" si="0"/>
        <v>76.92</v>
      </c>
      <c r="H19" s="16">
        <f t="shared" si="0"/>
        <v>115.38</v>
      </c>
      <c r="I19" s="17">
        <f t="shared" si="1"/>
        <v>120000</v>
      </c>
      <c r="J19" s="18">
        <v>160000</v>
      </c>
      <c r="K19" s="41">
        <f t="shared" si="2"/>
        <v>240000</v>
      </c>
      <c r="L19" s="24"/>
    </row>
    <row r="20" spans="1:12" thickBot="1" x14ac:dyDescent="0.3">
      <c r="A20" s="40">
        <v>17</v>
      </c>
      <c r="B20" s="11" t="s">
        <v>28</v>
      </c>
      <c r="C20" s="19">
        <v>1532</v>
      </c>
      <c r="D20" s="20">
        <v>1665</v>
      </c>
      <c r="E20" s="21">
        <f>ROUND(D20*1.094,0)</f>
        <v>1822</v>
      </c>
      <c r="F20" s="15">
        <f t="shared" si="3"/>
        <v>66.709999999999994</v>
      </c>
      <c r="G20" s="16">
        <f t="shared" si="0"/>
        <v>88.94</v>
      </c>
      <c r="H20" s="16">
        <f t="shared" si="0"/>
        <v>133.41</v>
      </c>
      <c r="I20" s="17">
        <f>J20*0.75</f>
        <v>138750</v>
      </c>
      <c r="J20" s="18">
        <v>185000</v>
      </c>
      <c r="K20" s="41">
        <f>J20*1.5</f>
        <v>277500</v>
      </c>
      <c r="L20" s="24"/>
    </row>
    <row r="21" spans="1:12" thickBot="1" x14ac:dyDescent="0.3">
      <c r="A21" s="42">
        <v>19</v>
      </c>
      <c r="B21" s="43" t="s">
        <v>29</v>
      </c>
      <c r="C21" s="44">
        <v>2167</v>
      </c>
      <c r="D21" s="45">
        <v>2354</v>
      </c>
      <c r="E21" s="46">
        <f>ROUND(D21*1.094,0)</f>
        <v>2575</v>
      </c>
      <c r="F21" s="47">
        <f t="shared" si="3"/>
        <v>81.13</v>
      </c>
      <c r="G21" s="48">
        <f t="shared" si="0"/>
        <v>108.17</v>
      </c>
      <c r="H21" s="49">
        <f>ROUND(K21/2080,2)</f>
        <v>162.26</v>
      </c>
      <c r="I21" s="50">
        <f>J21*0.75</f>
        <v>168750</v>
      </c>
      <c r="J21" s="51">
        <v>225000</v>
      </c>
      <c r="K21" s="52">
        <f>J21*1.5</f>
        <v>337500</v>
      </c>
      <c r="L21" s="24"/>
    </row>
    <row r="22" spans="1:12" thickBot="1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8">
    <mergeCell ref="I3:K3"/>
    <mergeCell ref="C5:E5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Serrano</dc:creator>
  <cp:lastModifiedBy>Brennan Serrano</cp:lastModifiedBy>
  <dcterms:created xsi:type="dcterms:W3CDTF">2024-04-30T14:46:51Z</dcterms:created>
  <dcterms:modified xsi:type="dcterms:W3CDTF">2024-04-30T14:48:26Z</dcterms:modified>
</cp:coreProperties>
</file>