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ahogov-my.sharepoint.com/personal/brennan_serrano_dhr_idaho_gov/Documents/Documents/"/>
    </mc:Choice>
  </mc:AlternateContent>
  <xr:revisionPtr revIDLastSave="0" documentId="14_{C87EC808-3895-4CDC-9B5C-0254549F4DA2}" xr6:coauthVersionLast="47" xr6:coauthVersionMax="47" xr10:uidLastSave="{00000000-0000-0000-0000-000000000000}"/>
  <bookViews>
    <workbookView xWindow="-120" yWindow="-120" windowWidth="29040" windowHeight="15840" xr2:uid="{9A05D82E-3E5E-4DE9-BC16-D06BFF6C16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D21" i="1"/>
  <c r="J20" i="1"/>
  <c r="H20" i="1"/>
  <c r="E20" i="1" s="1"/>
  <c r="G20" i="1"/>
  <c r="F20" i="1"/>
  <c r="D20" i="1"/>
  <c r="J19" i="1"/>
  <c r="H19" i="1"/>
  <c r="G19" i="1"/>
  <c r="F19" i="1"/>
  <c r="E19" i="1"/>
  <c r="J18" i="1"/>
  <c r="H18" i="1"/>
  <c r="G18" i="1"/>
  <c r="F18" i="1"/>
  <c r="E18" i="1"/>
  <c r="D18" i="1"/>
  <c r="B19" i="1" s="1"/>
  <c r="J17" i="1"/>
  <c r="H17" i="1"/>
  <c r="G17" i="1"/>
  <c r="F17" i="1"/>
  <c r="E17" i="1"/>
  <c r="D17" i="1"/>
  <c r="J16" i="1"/>
  <c r="H16" i="1"/>
  <c r="G16" i="1"/>
  <c r="F16" i="1"/>
  <c r="E16" i="1"/>
  <c r="J15" i="1"/>
  <c r="G15" i="1" s="1"/>
  <c r="H15" i="1"/>
  <c r="E15" i="1" s="1"/>
  <c r="F15" i="1"/>
  <c r="J14" i="1"/>
  <c r="H14" i="1"/>
  <c r="G14" i="1"/>
  <c r="F14" i="1"/>
  <c r="E14" i="1"/>
  <c r="J13" i="1"/>
  <c r="H13" i="1"/>
  <c r="G13" i="1"/>
  <c r="F13" i="1"/>
  <c r="E13" i="1"/>
  <c r="J12" i="1"/>
  <c r="H12" i="1"/>
  <c r="G12" i="1"/>
  <c r="F12" i="1"/>
  <c r="E12" i="1"/>
  <c r="J11" i="1"/>
  <c r="G11" i="1" s="1"/>
  <c r="H11" i="1"/>
  <c r="E11" i="1" s="1"/>
  <c r="F11" i="1"/>
  <c r="J10" i="1"/>
  <c r="H10" i="1"/>
  <c r="G10" i="1"/>
  <c r="F10" i="1"/>
  <c r="E10" i="1"/>
  <c r="J9" i="1"/>
  <c r="H9" i="1"/>
  <c r="G9" i="1"/>
  <c r="F9" i="1"/>
  <c r="E9" i="1"/>
  <c r="J8" i="1"/>
  <c r="H8" i="1"/>
  <c r="G8" i="1"/>
  <c r="F8" i="1"/>
  <c r="E8" i="1"/>
  <c r="J7" i="1"/>
  <c r="G7" i="1" s="1"/>
  <c r="H7" i="1"/>
  <c r="E7" i="1" s="1"/>
  <c r="F7" i="1"/>
  <c r="J6" i="1"/>
  <c r="H6" i="1"/>
  <c r="G6" i="1"/>
  <c r="F6" i="1"/>
  <c r="E6" i="1"/>
  <c r="J5" i="1"/>
  <c r="H5" i="1"/>
  <c r="G5" i="1"/>
  <c r="F5" i="1"/>
</calcChain>
</file>

<file path=xl/sharedStrings.xml><?xml version="1.0" encoding="utf-8"?>
<sst xmlns="http://schemas.openxmlformats.org/spreadsheetml/2006/main" count="31" uniqueCount="29">
  <si>
    <t>Pay Grade</t>
  </si>
  <si>
    <t>Minimum Points</t>
  </si>
  <si>
    <t>Grade Points</t>
  </si>
  <si>
    <t>Maximum Points</t>
  </si>
  <si>
    <t xml:space="preserve">Hourly </t>
  </si>
  <si>
    <t xml:space="preserve">Annual </t>
  </si>
  <si>
    <t>Minimum</t>
  </si>
  <si>
    <t>Policy</t>
  </si>
  <si>
    <t xml:space="preserve">
Maximum</t>
  </si>
  <si>
    <t xml:space="preserve">
Minimum</t>
  </si>
  <si>
    <t>D</t>
  </si>
  <si>
    <t>Below 110 Points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</si>
  <si>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</si>
  <si>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</si>
  <si>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</si>
  <si>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</si>
  <si>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</si>
  <si>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</si>
  <si>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</si>
  <si>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</si>
  <si>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</si>
  <si>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</si>
  <si>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</si>
  <si>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</si>
  <si>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</si>
  <si>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</si>
  <si>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T</t>
  </si>
  <si>
    <t>V</t>
  </si>
  <si>
    <t>FY 2025 IT &amp; Engineering Compensation Schedule - Effective 6/9/2024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</si>
</sst>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4" fillId="2" borderId="13" xfId="1" applyFont="1" applyFill="1" applyBorder="1" applyAlignment="1">
      <alignment horizontal="center" wrapText="1"/>
    </xf>
    <xf numFmtId="0" fontId="4" fillId="2" borderId="14" xfId="1" applyFont="1" applyFill="1" applyBorder="1" applyAlignment="1">
      <alignment horizontal="center" wrapText="1"/>
    </xf>
    <xf numFmtId="0" fontId="4" fillId="2" borderId="15" xfId="1" applyFont="1" applyFill="1" applyBorder="1" applyAlignment="1">
      <alignment horizontal="center" wrapText="1"/>
    </xf>
    <xf numFmtId="0" fontId="4" fillId="2" borderId="16" xfId="1" applyFont="1" applyFill="1" applyBorder="1" applyAlignment="1">
      <alignment horizontal="center" wrapText="1"/>
    </xf>
    <xf numFmtId="0" fontId="4" fillId="2" borderId="17" xfId="1" applyFont="1" applyFill="1" applyBorder="1" applyAlignment="1">
      <alignment horizontal="center" wrapText="1"/>
    </xf>
    <xf numFmtId="0" fontId="4" fillId="2" borderId="18" xfId="1" applyFont="1" applyFill="1" applyBorder="1" applyAlignment="1">
      <alignment horizontal="center" wrapText="1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12" xfId="1" applyBorder="1" applyAlignment="1">
      <alignment horizontal="center"/>
    </xf>
    <xf numFmtId="164" fontId="1" fillId="0" borderId="20" xfId="1" applyNumberFormat="1" applyBorder="1" applyAlignment="1">
      <alignment horizontal="center"/>
    </xf>
    <xf numFmtId="164" fontId="1" fillId="0" borderId="21" xfId="1" applyNumberFormat="1" applyBorder="1" applyAlignment="1">
      <alignment horizontal="center"/>
    </xf>
    <xf numFmtId="165" fontId="1" fillId="0" borderId="20" xfId="1" applyNumberFormat="1" applyBorder="1" applyAlignment="1">
      <alignment horizontal="center"/>
    </xf>
    <xf numFmtId="165" fontId="1" fillId="0" borderId="21" xfId="1" applyNumberFormat="1" applyBorder="1" applyAlignment="1">
      <alignment horizontal="center"/>
    </xf>
    <xf numFmtId="165" fontId="1" fillId="0" borderId="12" xfId="1" applyNumberFormat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24" xfId="1" applyBorder="1" applyAlignment="1">
      <alignment horizontal="center"/>
    </xf>
    <xf numFmtId="0" fontId="1" fillId="0" borderId="25" xfId="1" applyBorder="1" applyAlignment="1">
      <alignment horizontal="center"/>
    </xf>
    <xf numFmtId="164" fontId="1" fillId="0" borderId="23" xfId="1" applyNumberFormat="1" applyBorder="1" applyAlignment="1">
      <alignment horizontal="center"/>
    </xf>
    <xf numFmtId="164" fontId="1" fillId="0" borderId="24" xfId="1" applyNumberFormat="1" applyBorder="1" applyAlignment="1">
      <alignment horizontal="center"/>
    </xf>
    <xf numFmtId="164" fontId="1" fillId="0" borderId="25" xfId="1" applyNumberFormat="1" applyBorder="1" applyAlignment="1">
      <alignment horizontal="center"/>
    </xf>
    <xf numFmtId="165" fontId="1" fillId="0" borderId="23" xfId="1" applyNumberFormat="1" applyBorder="1" applyAlignment="1">
      <alignment horizontal="center"/>
    </xf>
    <xf numFmtId="165" fontId="1" fillId="0" borderId="24" xfId="1" applyNumberFormat="1" applyBorder="1" applyAlignment="1">
      <alignment horizontal="center"/>
    </xf>
    <xf numFmtId="165" fontId="1" fillId="0" borderId="25" xfId="1" applyNumberForma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12" xfId="1" applyBorder="1" applyAlignment="1">
      <alignment horizontal="center"/>
    </xf>
    <xf numFmtId="0" fontId="3" fillId="2" borderId="2" xfId="1" applyFont="1" applyFill="1" applyBorder="1" applyAlignment="1">
      <alignment horizontal="center" wrapText="1"/>
    </xf>
    <xf numFmtId="0" fontId="3" fillId="2" borderId="9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4" fillId="2" borderId="10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5" xfId="1" applyFont="1" applyFill="1" applyBorder="1" applyAlignment="1">
      <alignment horizontal="center" wrapText="1"/>
    </xf>
    <xf numFmtId="0" fontId="4" fillId="2" borderId="12" xfId="1" applyFont="1" applyFill="1" applyBorder="1" applyAlignment="1">
      <alignment horizontal="center" wrapText="1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2" fillId="0" borderId="0" xfId="1" applyFont="1" applyAlignment="1">
      <alignment horizontal="left" vertical="top"/>
    </xf>
    <xf numFmtId="0" fontId="2" fillId="0" borderId="30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0" fontId="2" fillId="0" borderId="31" xfId="1" applyFont="1" applyBorder="1" applyAlignment="1">
      <alignment horizontal="left" vertical="top"/>
    </xf>
  </cellXfs>
  <cellStyles count="2">
    <cellStyle name="Normal" xfId="0" builtinId="0"/>
    <cellStyle name="Normal 2" xfId="1" xr:uid="{2228002D-B91E-4B02-978A-C7A092A37E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E1BB6-7530-4A4C-A3B7-42B729C9E03E}">
  <dimension ref="A1:AC44"/>
  <sheetViews>
    <sheetView tabSelected="1" workbookViewId="0">
      <selection activeCell="A35" sqref="A35:AC44"/>
    </sheetView>
  </sheetViews>
  <sheetFormatPr defaultRowHeight="15" x14ac:dyDescent="0.25"/>
  <cols>
    <col min="4" max="4" width="10.5703125" customWidth="1"/>
    <col min="7" max="7" width="10.28515625" customWidth="1"/>
    <col min="10" max="10" width="11.140625" customWidth="1"/>
  </cols>
  <sheetData>
    <row r="1" spans="1:29" ht="15" customHeight="1" x14ac:dyDescent="0.25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ht="15.75" customHeight="1" thickBot="1" x14ac:dyDescent="0.3">
      <c r="A2" s="47"/>
      <c r="B2" s="47"/>
      <c r="C2" s="47"/>
      <c r="D2" s="47"/>
      <c r="E2" s="47"/>
      <c r="F2" s="47"/>
      <c r="G2" s="47"/>
      <c r="H2" s="47"/>
      <c r="I2" s="47"/>
      <c r="J2" s="48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ht="16.5" customHeight="1" x14ac:dyDescent="0.25">
      <c r="A3" s="33" t="s">
        <v>0</v>
      </c>
      <c r="B3" s="35" t="s">
        <v>1</v>
      </c>
      <c r="C3" s="37" t="s">
        <v>2</v>
      </c>
      <c r="D3" s="39" t="s">
        <v>3</v>
      </c>
      <c r="E3" s="41" t="s">
        <v>4</v>
      </c>
      <c r="F3" s="42"/>
      <c r="G3" s="43"/>
      <c r="H3" s="44" t="s">
        <v>5</v>
      </c>
      <c r="I3" s="42"/>
      <c r="J3" s="43"/>
      <c r="K3" s="27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ht="27.75" customHeight="1" x14ac:dyDescent="0.25">
      <c r="A4" s="34"/>
      <c r="B4" s="36"/>
      <c r="C4" s="38"/>
      <c r="D4" s="40"/>
      <c r="E4" s="1" t="s">
        <v>6</v>
      </c>
      <c r="F4" s="2" t="s">
        <v>7</v>
      </c>
      <c r="G4" s="3" t="s">
        <v>8</v>
      </c>
      <c r="H4" s="4" t="s">
        <v>9</v>
      </c>
      <c r="I4" s="5" t="s">
        <v>7</v>
      </c>
      <c r="J4" s="6" t="s">
        <v>8</v>
      </c>
      <c r="K4" s="27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 x14ac:dyDescent="0.25">
      <c r="A5" s="7" t="s">
        <v>10</v>
      </c>
      <c r="B5" s="30" t="s">
        <v>11</v>
      </c>
      <c r="C5" s="31"/>
      <c r="D5" s="32"/>
      <c r="E5" s="11">
        <v>7.25</v>
      </c>
      <c r="F5" s="12">
        <f>ROUND(I5/2080,2)</f>
        <v>12.5</v>
      </c>
      <c r="G5" s="12">
        <f>ROUND(J5/2080,2)</f>
        <v>18.75</v>
      </c>
      <c r="H5" s="13">
        <f>I5*0.75</f>
        <v>19500</v>
      </c>
      <c r="I5" s="14">
        <v>26000</v>
      </c>
      <c r="J5" s="15">
        <f>I5*1.5</f>
        <v>39000</v>
      </c>
      <c r="K5" s="27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x14ac:dyDescent="0.25">
      <c r="A6" s="7" t="s">
        <v>12</v>
      </c>
      <c r="B6" s="8">
        <v>110</v>
      </c>
      <c r="C6" s="9">
        <v>119</v>
      </c>
      <c r="D6" s="10">
        <v>130</v>
      </c>
      <c r="E6" s="11">
        <f>ROUND(H6/2080,2)</f>
        <v>11</v>
      </c>
      <c r="F6" s="12">
        <f t="shared" ref="F6:G21" si="0">ROUND(I6/2080,2)</f>
        <v>14.66</v>
      </c>
      <c r="G6" s="12">
        <f t="shared" si="0"/>
        <v>22</v>
      </c>
      <c r="H6" s="13">
        <f t="shared" ref="H6:H19" si="1">I6*0.75</f>
        <v>22875</v>
      </c>
      <c r="I6" s="14">
        <v>30500</v>
      </c>
      <c r="J6" s="15">
        <f t="shared" ref="J6:J19" si="2">I6*1.5</f>
        <v>45750</v>
      </c>
      <c r="K6" s="27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x14ac:dyDescent="0.25">
      <c r="A7" s="7" t="s">
        <v>13</v>
      </c>
      <c r="B7" s="8">
        <v>131</v>
      </c>
      <c r="C7" s="9">
        <v>142</v>
      </c>
      <c r="D7" s="10">
        <v>154</v>
      </c>
      <c r="E7" s="11">
        <f t="shared" ref="E7:E21" si="3">ROUND(H7/2080,2)</f>
        <v>12.26</v>
      </c>
      <c r="F7" s="12">
        <f t="shared" si="0"/>
        <v>16.350000000000001</v>
      </c>
      <c r="G7" s="12">
        <f t="shared" si="0"/>
        <v>24.52</v>
      </c>
      <c r="H7" s="13">
        <f t="shared" si="1"/>
        <v>25500</v>
      </c>
      <c r="I7" s="14">
        <v>34000</v>
      </c>
      <c r="J7" s="15">
        <f t="shared" si="2"/>
        <v>51000</v>
      </c>
      <c r="K7" s="27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x14ac:dyDescent="0.25">
      <c r="A8" s="7" t="s">
        <v>14</v>
      </c>
      <c r="B8" s="8">
        <v>155</v>
      </c>
      <c r="C8" s="9">
        <v>169</v>
      </c>
      <c r="D8" s="10">
        <v>184</v>
      </c>
      <c r="E8" s="11">
        <f t="shared" si="3"/>
        <v>13.77</v>
      </c>
      <c r="F8" s="12">
        <f t="shared" si="0"/>
        <v>18.37</v>
      </c>
      <c r="G8" s="12">
        <f t="shared" si="0"/>
        <v>27.55</v>
      </c>
      <c r="H8" s="13">
        <f t="shared" si="1"/>
        <v>28650</v>
      </c>
      <c r="I8" s="14">
        <v>38200</v>
      </c>
      <c r="J8" s="15">
        <f t="shared" si="2"/>
        <v>57300</v>
      </c>
      <c r="K8" s="27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x14ac:dyDescent="0.25">
      <c r="A9" s="7" t="s">
        <v>15</v>
      </c>
      <c r="B9" s="8">
        <v>185</v>
      </c>
      <c r="C9" s="9">
        <v>201</v>
      </c>
      <c r="D9" s="10">
        <v>219</v>
      </c>
      <c r="E9" s="11">
        <f t="shared" si="3"/>
        <v>17.96</v>
      </c>
      <c r="F9" s="12">
        <f t="shared" si="0"/>
        <v>23.94</v>
      </c>
      <c r="G9" s="12">
        <f t="shared" si="0"/>
        <v>35.909999999999997</v>
      </c>
      <c r="H9" s="13">
        <f t="shared" si="1"/>
        <v>37350</v>
      </c>
      <c r="I9" s="14">
        <v>49800</v>
      </c>
      <c r="J9" s="15">
        <f t="shared" si="2"/>
        <v>74700</v>
      </c>
      <c r="K9" s="27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x14ac:dyDescent="0.25">
      <c r="A10" s="7" t="s">
        <v>16</v>
      </c>
      <c r="B10" s="8">
        <v>220</v>
      </c>
      <c r="C10" s="9">
        <v>240</v>
      </c>
      <c r="D10" s="10">
        <v>262</v>
      </c>
      <c r="E10" s="11">
        <f t="shared" si="3"/>
        <v>19.940000000000001</v>
      </c>
      <c r="F10" s="12">
        <f t="shared" si="0"/>
        <v>26.59</v>
      </c>
      <c r="G10" s="12">
        <f t="shared" si="0"/>
        <v>39.880000000000003</v>
      </c>
      <c r="H10" s="13">
        <f t="shared" si="1"/>
        <v>41475</v>
      </c>
      <c r="I10" s="14">
        <v>55300</v>
      </c>
      <c r="J10" s="15">
        <f t="shared" si="2"/>
        <v>82950</v>
      </c>
      <c r="K10" s="27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x14ac:dyDescent="0.25">
      <c r="A11" s="7" t="s">
        <v>17</v>
      </c>
      <c r="B11" s="8">
        <v>263</v>
      </c>
      <c r="C11" s="9">
        <v>286</v>
      </c>
      <c r="D11" s="10">
        <v>312</v>
      </c>
      <c r="E11" s="11">
        <f t="shared" si="3"/>
        <v>22.32</v>
      </c>
      <c r="F11" s="12">
        <f t="shared" si="0"/>
        <v>29.76</v>
      </c>
      <c r="G11" s="12">
        <f t="shared" si="0"/>
        <v>44.64</v>
      </c>
      <c r="H11" s="13">
        <f t="shared" si="1"/>
        <v>46425</v>
      </c>
      <c r="I11" s="14">
        <v>61900</v>
      </c>
      <c r="J11" s="15">
        <f t="shared" si="2"/>
        <v>92850</v>
      </c>
      <c r="K11" s="27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x14ac:dyDescent="0.25">
      <c r="A12" s="7" t="s">
        <v>18</v>
      </c>
      <c r="B12" s="8">
        <v>313</v>
      </c>
      <c r="C12" s="9">
        <v>341</v>
      </c>
      <c r="D12" s="10">
        <v>372</v>
      </c>
      <c r="E12" s="11">
        <f t="shared" si="3"/>
        <v>25.17</v>
      </c>
      <c r="F12" s="12">
        <f t="shared" si="0"/>
        <v>33.56</v>
      </c>
      <c r="G12" s="12">
        <f t="shared" si="0"/>
        <v>50.34</v>
      </c>
      <c r="H12" s="13">
        <f t="shared" si="1"/>
        <v>52350</v>
      </c>
      <c r="I12" s="14">
        <v>69800</v>
      </c>
      <c r="J12" s="15">
        <f t="shared" si="2"/>
        <v>104700</v>
      </c>
      <c r="K12" s="27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x14ac:dyDescent="0.25">
      <c r="A13" s="7" t="s">
        <v>19</v>
      </c>
      <c r="B13" s="8">
        <v>373</v>
      </c>
      <c r="C13" s="9">
        <v>406</v>
      </c>
      <c r="D13" s="10">
        <v>443</v>
      </c>
      <c r="E13" s="11">
        <f t="shared" si="3"/>
        <v>28.56</v>
      </c>
      <c r="F13" s="12">
        <f t="shared" si="0"/>
        <v>38.08</v>
      </c>
      <c r="G13" s="12">
        <f t="shared" si="0"/>
        <v>57.12</v>
      </c>
      <c r="H13" s="13">
        <f t="shared" si="1"/>
        <v>59400</v>
      </c>
      <c r="I13" s="14">
        <v>79200</v>
      </c>
      <c r="J13" s="15">
        <f t="shared" si="2"/>
        <v>118800</v>
      </c>
      <c r="K13" s="27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x14ac:dyDescent="0.25">
      <c r="A14" s="7" t="s">
        <v>20</v>
      </c>
      <c r="B14" s="8">
        <v>444</v>
      </c>
      <c r="C14" s="9">
        <v>485</v>
      </c>
      <c r="D14" s="10">
        <v>528</v>
      </c>
      <c r="E14" s="11">
        <f t="shared" si="3"/>
        <v>32.74</v>
      </c>
      <c r="F14" s="12">
        <f t="shared" si="0"/>
        <v>43.65</v>
      </c>
      <c r="G14" s="12">
        <f t="shared" si="0"/>
        <v>65.48</v>
      </c>
      <c r="H14" s="13">
        <f t="shared" si="1"/>
        <v>68100</v>
      </c>
      <c r="I14" s="14">
        <v>90800</v>
      </c>
      <c r="J14" s="15">
        <f t="shared" si="2"/>
        <v>136200</v>
      </c>
      <c r="K14" s="27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 x14ac:dyDescent="0.25">
      <c r="A15" s="7" t="s">
        <v>21</v>
      </c>
      <c r="B15" s="8">
        <v>529</v>
      </c>
      <c r="C15" s="9">
        <v>578</v>
      </c>
      <c r="D15" s="10">
        <v>630</v>
      </c>
      <c r="E15" s="11">
        <f t="shared" si="3"/>
        <v>37.68</v>
      </c>
      <c r="F15" s="12">
        <f t="shared" si="0"/>
        <v>50.24</v>
      </c>
      <c r="G15" s="12">
        <f t="shared" si="0"/>
        <v>75.36</v>
      </c>
      <c r="H15" s="13">
        <f t="shared" si="1"/>
        <v>78375</v>
      </c>
      <c r="I15" s="14">
        <v>104500</v>
      </c>
      <c r="J15" s="15">
        <f t="shared" si="2"/>
        <v>156750</v>
      </c>
      <c r="K15" s="27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1:29" x14ac:dyDescent="0.25">
      <c r="A16" s="7" t="s">
        <v>22</v>
      </c>
      <c r="B16" s="8">
        <v>631</v>
      </c>
      <c r="C16" s="9">
        <v>688</v>
      </c>
      <c r="D16" s="10">
        <v>750</v>
      </c>
      <c r="E16" s="11">
        <f t="shared" si="3"/>
        <v>41.03</v>
      </c>
      <c r="F16" s="12">
        <f t="shared" si="0"/>
        <v>54.71</v>
      </c>
      <c r="G16" s="12">
        <f t="shared" si="0"/>
        <v>82.07</v>
      </c>
      <c r="H16" s="13">
        <f t="shared" si="1"/>
        <v>85350</v>
      </c>
      <c r="I16" s="14">
        <v>113800</v>
      </c>
      <c r="J16" s="15">
        <f t="shared" si="2"/>
        <v>170700</v>
      </c>
      <c r="K16" s="27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1:29" x14ac:dyDescent="0.25">
      <c r="A17" s="7" t="s">
        <v>23</v>
      </c>
      <c r="B17" s="8">
        <v>751</v>
      </c>
      <c r="C17" s="9">
        <v>828</v>
      </c>
      <c r="D17" s="10">
        <f>ROUND(C17*1.092,0)</f>
        <v>904</v>
      </c>
      <c r="E17" s="11">
        <f t="shared" si="3"/>
        <v>45.14</v>
      </c>
      <c r="F17" s="12">
        <f t="shared" si="0"/>
        <v>60.19</v>
      </c>
      <c r="G17" s="12">
        <f t="shared" si="0"/>
        <v>90.29</v>
      </c>
      <c r="H17" s="13">
        <f t="shared" si="1"/>
        <v>93900</v>
      </c>
      <c r="I17" s="14">
        <v>125200</v>
      </c>
      <c r="J17" s="15">
        <f t="shared" si="2"/>
        <v>187800</v>
      </c>
      <c r="K17" s="27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spans="1:29" x14ac:dyDescent="0.25">
      <c r="A18" s="7" t="s">
        <v>24</v>
      </c>
      <c r="B18" s="8">
        <v>905</v>
      </c>
      <c r="C18" s="9">
        <v>998</v>
      </c>
      <c r="D18" s="10">
        <f>ROUND(C18*1.0925,0)</f>
        <v>1090</v>
      </c>
      <c r="E18" s="11">
        <f t="shared" si="3"/>
        <v>50.26</v>
      </c>
      <c r="F18" s="12">
        <f t="shared" si="0"/>
        <v>67.02</v>
      </c>
      <c r="G18" s="12">
        <f t="shared" si="0"/>
        <v>100.53</v>
      </c>
      <c r="H18" s="13">
        <f t="shared" si="1"/>
        <v>104550</v>
      </c>
      <c r="I18" s="14">
        <v>139400</v>
      </c>
      <c r="J18" s="15">
        <f t="shared" si="2"/>
        <v>209100</v>
      </c>
      <c r="K18" s="27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spans="1:29" x14ac:dyDescent="0.25">
      <c r="A19" s="7" t="s">
        <v>25</v>
      </c>
      <c r="B19" s="8">
        <f>D18+1</f>
        <v>1091</v>
      </c>
      <c r="C19" s="9">
        <v>1176</v>
      </c>
      <c r="D19" s="10">
        <v>1292</v>
      </c>
      <c r="E19" s="11">
        <f t="shared" si="3"/>
        <v>57.69</v>
      </c>
      <c r="F19" s="12">
        <f t="shared" si="0"/>
        <v>76.92</v>
      </c>
      <c r="G19" s="12">
        <f t="shared" si="0"/>
        <v>115.38</v>
      </c>
      <c r="H19" s="13">
        <f t="shared" si="1"/>
        <v>120000</v>
      </c>
      <c r="I19" s="14">
        <v>160000</v>
      </c>
      <c r="J19" s="15">
        <f t="shared" si="2"/>
        <v>240000</v>
      </c>
      <c r="K19" s="27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x14ac:dyDescent="0.25">
      <c r="A20" s="7" t="s">
        <v>26</v>
      </c>
      <c r="B20" s="8">
        <v>1532</v>
      </c>
      <c r="C20" s="9">
        <v>1665</v>
      </c>
      <c r="D20" s="10">
        <f>ROUND(C20*1.094,0)</f>
        <v>1822</v>
      </c>
      <c r="E20" s="11">
        <f t="shared" si="3"/>
        <v>66.709999999999994</v>
      </c>
      <c r="F20" s="12">
        <f t="shared" si="0"/>
        <v>88.94</v>
      </c>
      <c r="G20" s="12">
        <f t="shared" si="0"/>
        <v>133.41</v>
      </c>
      <c r="H20" s="13">
        <f>I20*0.75</f>
        <v>138750</v>
      </c>
      <c r="I20" s="14">
        <v>185000</v>
      </c>
      <c r="J20" s="15">
        <f>I20*1.5</f>
        <v>277500</v>
      </c>
      <c r="K20" s="27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15.75" thickBot="1" x14ac:dyDescent="0.3">
      <c r="A21" s="16" t="s">
        <v>27</v>
      </c>
      <c r="B21" s="17">
        <v>2167</v>
      </c>
      <c r="C21" s="18">
        <v>2354</v>
      </c>
      <c r="D21" s="19">
        <f>ROUND(C21*1.094,0)</f>
        <v>2575</v>
      </c>
      <c r="E21" s="20">
        <f t="shared" si="3"/>
        <v>81.13</v>
      </c>
      <c r="F21" s="21">
        <f t="shared" si="0"/>
        <v>108.17</v>
      </c>
      <c r="G21" s="22">
        <f>ROUND(J21/2080,2)</f>
        <v>162.26</v>
      </c>
      <c r="H21" s="23">
        <f>I21*0.75</f>
        <v>168750</v>
      </c>
      <c r="I21" s="24">
        <v>225000</v>
      </c>
      <c r="J21" s="25">
        <f>I21*1.5</f>
        <v>337500</v>
      </c>
      <c r="K21" s="28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:29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:29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spans="1:29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spans="1:29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spans="1:29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spans="1:29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spans="1:29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1:29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1:29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1:29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:29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29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</sheetData>
  <mergeCells count="8">
    <mergeCell ref="E3:G3"/>
    <mergeCell ref="H3:J3"/>
    <mergeCell ref="A1:J2"/>
    <mergeCell ref="B5:D5"/>
    <mergeCell ref="A3:A4"/>
    <mergeCell ref="B3:B4"/>
    <mergeCell ref="C3:C4"/>
    <mergeCell ref="D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Serrano</dc:creator>
  <cp:lastModifiedBy>Brennan Serrano</cp:lastModifiedBy>
  <dcterms:created xsi:type="dcterms:W3CDTF">2024-04-01T20:11:25Z</dcterms:created>
  <dcterms:modified xsi:type="dcterms:W3CDTF">2024-04-01T20:30:34Z</dcterms:modified>
</cp:coreProperties>
</file>